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hamlet\UserShares\dpmc\data\LockhartG\Documents\CE Expenses 2023-24\"/>
    </mc:Choice>
  </mc:AlternateContent>
  <xr:revisionPtr revIDLastSave="0" documentId="13_ncr:1_{075D2982-7897-492D-8B02-CF72D5D07ECC}" xr6:coauthVersionLast="47" xr6:coauthVersionMax="47" xr10:uidLastSave="{00000000-0000-0000-0000-000000000000}"/>
  <bookViews>
    <workbookView xWindow="-120" yWindow="-120" windowWidth="29040" windowHeight="15840" firstSheet="1"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expenses'!$A$1:$E$31</definedName>
    <definedName name="_xlnm.Print_Area" localSheetId="5">'Gifts and benefits'!$A$1:$F$31</definedName>
    <definedName name="_xlnm.Print_Area" localSheetId="0">'Guidance for agencies'!$A$1:$A$58</definedName>
    <definedName name="_xlnm.Print_Area" localSheetId="3">Hospitality!$A$1:$E$32</definedName>
    <definedName name="_xlnm.Print_Area" localSheetId="1">'Summary and sign-off'!$A$1:$F$23</definedName>
    <definedName name="_xlnm.Print_Area" localSheetId="2">Travel!$A$1:$E$66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3" l="1"/>
  <c r="D20" i="4"/>
  <c r="C25" i="3"/>
  <c r="C25" i="2"/>
  <c r="C55" i="1"/>
  <c r="C27" i="1"/>
  <c r="E60" i="13" l="1"/>
  <c r="C60" i="13"/>
  <c r="C22" i="4"/>
  <c r="C21" i="4"/>
  <c r="B60" i="13" l="1"/>
  <c r="B59" i="13"/>
  <c r="D59" i="13"/>
  <c r="B58" i="13"/>
  <c r="D58" i="13"/>
  <c r="D57" i="13"/>
  <c r="B57" i="13"/>
  <c r="D55" i="13"/>
  <c r="B55" i="13"/>
  <c r="B2" i="4"/>
  <c r="B3" i="4"/>
  <c r="B2" i="3"/>
  <c r="B3" i="3"/>
  <c r="B2" i="2"/>
  <c r="B3" i="2"/>
  <c r="B2" i="1"/>
  <c r="B3" i="1"/>
  <c r="F58" i="13" l="1"/>
  <c r="D25" i="2" s="1"/>
  <c r="F60" i="13"/>
  <c r="E20" i="4" s="1"/>
  <c r="F59" i="13"/>
  <c r="D25" i="3" s="1"/>
  <c r="F57" i="13"/>
  <c r="D55" i="1" s="1"/>
  <c r="F55" i="13"/>
  <c r="D27" i="1" s="1"/>
  <c r="D56" i="13" s="1"/>
  <c r="C13" i="13"/>
  <c r="C12" i="13"/>
  <c r="C11" i="13"/>
  <c r="C16" i="13" l="1"/>
  <c r="C17" i="13"/>
  <c r="B5" i="4" l="1"/>
  <c r="B4" i="4"/>
  <c r="B5" i="3"/>
  <c r="B4" i="3"/>
  <c r="B5" i="2"/>
  <c r="B4" i="2"/>
  <c r="B5" i="1"/>
  <c r="B4" i="1"/>
  <c r="C15" i="13" l="1"/>
  <c r="F12" i="13" l="1"/>
  <c r="C20" i="4"/>
  <c r="F11" i="13" s="1"/>
  <c r="F13" i="13" l="1"/>
  <c r="B55" i="1"/>
  <c r="B17" i="13" s="1"/>
  <c r="B27" i="1"/>
  <c r="B15" i="13" l="1"/>
  <c r="C41" i="1"/>
  <c r="B56" i="13"/>
  <c r="F56" i="13" s="1"/>
  <c r="D41" i="1" s="1"/>
  <c r="B16" i="13"/>
  <c r="B25" i="3"/>
  <c r="B13" i="13" s="1"/>
  <c r="B25" i="2"/>
  <c r="B12" i="13" s="1"/>
  <c r="B11" i="13" l="1"/>
  <c r="B5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30"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44"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<sst xmlns="http://schemas.openxmlformats.org/spreadsheetml/2006/main" count="293" uniqueCount="221">
  <si>
    <t>Secretary and Chief Executive Expense Disclosures: A Guide for Agency Staff</t>
  </si>
  <si>
    <t>The following is a summary from "Public Service Secretaries and Chief Executive Expense Disclosures: A Guide for Agency Staff"
Please read that in full first.</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</si>
  <si>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</si>
  <si>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</si>
  <si>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</si>
  <si>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</si>
  <si>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</si>
  <si>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</si>
  <si>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</si>
  <si>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</si>
  <si>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</si>
  <si>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</si>
  <si>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</si>
  <si>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</si>
  <si>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</si>
  <si>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</si>
  <si>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</si>
  <si>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</si>
  <si>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</si>
  <si>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</si>
  <si>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</si>
  <si>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</si>
  <si>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</si>
  <si>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</si>
  <si>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</si>
  <si>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</si>
  <si>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</si>
  <si>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</si>
  <si>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</si>
  <si>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</si>
  <si>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</si>
  <si>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</si>
  <si>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</si>
  <si>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</si>
  <si>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Provide information using this Excel workbook: https://www.publicservice.govt.nz/resources/ce-expenses-disclosure/</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</si>
  <si>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</si>
  <si>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</si>
  <si>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</si>
  <si>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</si>
  <si>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</si>
  <si>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</si>
  <si>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</si>
  <si>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</si>
  <si>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</si>
  <si>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</si>
  <si>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</si>
  <si>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t>The above is a summary from "Secretary or Chief Executive Expense Disclosures: A Guide for Agency Staff": https://www.publicservice.govt.nz/assets/Legacy/resources/Chief-Executive-Expense-Disclosure-Guide.pdf 
Please read that in full first.</t>
  </si>
  <si>
    <r>
      <rPr>
        <sz val="11"/>
        <rFont val="Arial"/>
        <family val="2"/>
      </rPr>
      <t xml:space="preserve">If you have any questions please contact </t>
    </r>
    <r>
      <rPr>
        <u/>
        <sz val="11"/>
        <color theme="10"/>
        <rFont val="Arial"/>
        <family val="2"/>
      </rPr>
      <t>ceexpenses@publicservice.govt.nz</t>
    </r>
  </si>
  <si>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</si>
  <si>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</si>
  <si>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Provide information using the Commissions Excel workbook - Click Here</t>
  </si>
  <si>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</si>
  <si>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</si>
  <si>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</si>
  <si>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</si>
  <si>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</si>
  <si>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</si>
  <si>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</si>
  <si>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</si>
  <si>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</si>
  <si>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</si>
  <si>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</si>
  <si>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</si>
  <si>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</si>
  <si>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</si>
  <si>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</si>
  <si>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</si>
  <si>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</si>
  <si>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</si>
  <si>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</si>
  <si>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</si>
  <si>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</si>
  <si>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</si>
  <si>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</si>
  <si>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</si>
  <si>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</si>
  <si>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</si>
  <si>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</si>
  <si>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</si>
  <si>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</si>
  <si>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</si>
  <si>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</si>
  <si>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</si>
  <si>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</si>
  <si>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</si>
  <si>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</si>
  <si>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</si>
  <si>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</si>
  <si>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</si>
  <si>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</si>
  <si>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</si>
  <si>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</si>
  <si>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</si>
  <si>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</si>
  <si>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</si>
  <si>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</si>
  <si>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</si>
  <si>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</si>
  <si>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</si>
  <si>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</si>
  <si>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</si>
  <si>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</si>
  <si>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</si>
  <si>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</si>
  <si>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</si>
  <si>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</si>
  <si>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</si>
  <si>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</si>
  <si>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</si>
  <si>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</si>
  <si>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</si>
  <si>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</si>
  <si>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</si>
  <si>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</si>
  <si>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</si>
  <si>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</si>
  <si>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</si>
  <si>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</si>
  <si>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</si>
  <si>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</si>
  <si>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</si>
  <si>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</si>
  <si>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</si>
  <si>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</si>
  <si>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</si>
  <si>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</si>
  <si>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</si>
  <si>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</si>
  <si>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</si>
  <si>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</si>
  <si>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</si>
  <si>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</si>
  <si>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</si>
  <si>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</si>
  <si>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</si>
  <si>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</si>
  <si>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</si>
  <si>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</si>
  <si>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</si>
  <si>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</si>
  <si>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</si>
  <si>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</si>
  <si>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</si>
  <si>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</si>
  <si>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</si>
  <si>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</si>
  <si>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</si>
  <si>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</si>
  <si>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</si>
  <si>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</si>
  <si>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</si>
  <si>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</si>
  <si>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</si>
  <si>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</si>
  <si>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</si>
  <si>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</si>
  <si>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</si>
  <si>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</si>
  <si>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</si>
  <si>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</si>
  <si>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</si>
  <si>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</si>
  <si>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</si>
  <si>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</si>
  <si>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</si>
  <si>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</si>
  <si>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</si>
  <si>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</si>
  <si>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</si>
  <si>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</si>
  <si>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</si>
  <si>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Department of the Prime Minister and Cabinet</t>
  </si>
  <si>
    <t>Wellington</t>
  </si>
  <si>
    <t>N/A</t>
  </si>
  <si>
    <t xml:space="preserve">Wellington - Auckland </t>
  </si>
  <si>
    <t xml:space="preserve">Airfares </t>
  </si>
  <si>
    <t xml:space="preserve">Auckland  </t>
  </si>
  <si>
    <t xml:space="preserve">Taxi </t>
  </si>
  <si>
    <t>Diplomatic Passport Photo</t>
  </si>
  <si>
    <t>Ben King</t>
  </si>
  <si>
    <t>12 April 2024 to 21 April 2024</t>
  </si>
  <si>
    <t>Airfares</t>
  </si>
  <si>
    <t xml:space="preserve">Auckland - Singapore - Thailand - Philippines - Auckland </t>
  </si>
  <si>
    <t>Ticket agent and travel agent fees</t>
  </si>
  <si>
    <t>Uber to airport</t>
  </si>
  <si>
    <t>Uber</t>
  </si>
  <si>
    <t xml:space="preserve">Wellington  </t>
  </si>
  <si>
    <t>Travel agent fee</t>
  </si>
  <si>
    <t>Accommodation Novotel Auckland - on return from SE Asia</t>
  </si>
  <si>
    <t>Hotel</t>
  </si>
  <si>
    <t xml:space="preserve">Auckland </t>
  </si>
  <si>
    <t>Taxi to Whenuapai to connect with Defence Force flight</t>
  </si>
  <si>
    <t>Taxi Whenuapai to hotel</t>
  </si>
  <si>
    <t>Taxi airport to home</t>
  </si>
  <si>
    <t>Flight Wellington to Auckland (to connect with International travel)</t>
  </si>
  <si>
    <t>Contingency flights to South East Asia - travel with PM</t>
  </si>
  <si>
    <t>Flight Auckland to Wellington (after SE Asia travel with PM)</t>
  </si>
  <si>
    <t>Auckland - Wellington</t>
  </si>
  <si>
    <t>Laundry charges - SE Asia travel</t>
  </si>
  <si>
    <t>Hotel charges</t>
  </si>
  <si>
    <t>Lunch while travelling - SE Asia travel</t>
  </si>
  <si>
    <t>SE Asia</t>
  </si>
  <si>
    <t>Singapore</t>
  </si>
  <si>
    <t>Coffee while travelling - SE Asia travel</t>
  </si>
  <si>
    <t xml:space="preserve">Singapore </t>
  </si>
  <si>
    <t>Coffee - 3 people</t>
  </si>
  <si>
    <t>Lunch - one person</t>
  </si>
  <si>
    <t>Lunch for 7</t>
  </si>
  <si>
    <t xml:space="preserve">Bellamy's, Parliament </t>
  </si>
  <si>
    <t>Lunch hosted by Asia NZ Foundation</t>
  </si>
  <si>
    <t>Asia NZ Foundation</t>
  </si>
  <si>
    <t>Dinner hosted by Australian High Commissioner</t>
  </si>
  <si>
    <t>Australian High Commissioner</t>
  </si>
  <si>
    <t>21 - 22 July 24</t>
  </si>
  <si>
    <t>NZ-Queensland Rapid Mass Transit Summit</t>
  </si>
  <si>
    <t>Meta Moto</t>
  </si>
  <si>
    <t>Cellphone and data subscription</t>
  </si>
  <si>
    <t>Phone and data costs</t>
  </si>
  <si>
    <t>Travel to Government House for meeting</t>
  </si>
  <si>
    <t>Glenn McStay Chief Financial Officer</t>
  </si>
  <si>
    <t>Hosting Under Secretary of State, Home Office, United Kingdom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</si>
</sst>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40"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
      <sz val="10"/>
      <color rgb="FFFF0000"/>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8">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49">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0" fontId="10" fillId="0" borderId="0" xfId="1" applyFill="1" applyAlignment="1">
      <alignment wrapText="1"/>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0" fillId="10" borderId="4" xfId="0" applyFill="1" applyBorder="1" applyAlignment="1" applyProtection="1">
      <alignment horizontal="lef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5" xfId="0" applyFill="1" applyBorder="1" applyAlignment="1" applyProtection="1">
      <alignment horizontal="lef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39" fillId="0" borderId="0" xfId="0" applyFont="1" applyAlignment="1">
      <alignment wrapText="1"/>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info@data.govt.nz" TargetMode="External"/><Relationship Id="rId7" Type="http://schemas.openxmlformats.org/officeDocument/2006/relationships/printerSettings" Target="../printerSettings/printerSettings1.bin"/><Relationship Id="rId2" Type="http://schemas.openxmlformats.org/officeDocument/2006/relationships/hyperlink" Target="https://www.publicservice.govt.nz/resources/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s://www.publicservice.govt.nz/assets/Legacy/resources/Chief-Executive-Expense-Disclosure-Guide.pdf" TargetMode="External"/><Relationship Id="rId5" Type="http://schemas.openxmlformats.org/officeDocument/2006/relationships/hyperlink" Target="https://www.data.govt.nz/toolkit/how-do-i-add-or-update-our-chief-executive-expenses/" TargetMode="External"/><Relationship Id="rId4" Type="http://schemas.openxmlformats.org/officeDocument/2006/relationships/hyperlink" Target="https://www.publicservice.govt.nz/resources/ce-expenses-disclosure/"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B62"/>
  <sheetViews>
    <sheetView zoomScaleNormal="100" workbookViewId="0">
      <selection activeCell="A13" sqref="A13"/>
    </sheetView>
  </sheetViews>
  <sheetFormatPr defaultColWidth="0" defaultRowHeight="14.25" zeroHeight="1" x14ac:dyDescent="0.2"/>
  <cols>
    <col min="1" max="1" width="219.28515625" style="41" customWidth="1"/>
    <col min="2" max="2" width="33.28515625" style="40" customWidth="1"/>
    <col min="3" max="16384" width="8.7109375" hidden="1"/>
  </cols>
  <sheetData>
    <row r="1" spans="1:2" ht="23.25" customHeight="1" x14ac:dyDescent="0.2">
      <c r="A1" s="39" t="s">
        <v>0</v>
      </c>
    </row>
    <row r="2" spans="1:2" ht="33" customHeight="1" x14ac:dyDescent="0.2">
      <c r="A2" s="103" t="s">
        <v>1</v>
      </c>
    </row>
    <row r="3" spans="1:2" ht="17.25" customHeight="1" x14ac:dyDescent="0.2"/>
    <row r="4" spans="1:2" ht="23.25" customHeight="1" x14ac:dyDescent="0.2">
      <c r="A4" s="125" t="s">
        <v>2</v>
      </c>
    </row>
    <row r="5" spans="1:2" ht="17.25" customHeight="1" x14ac:dyDescent="0.2"/>
    <row r="6" spans="1:2" ht="23.25" customHeight="1" x14ac:dyDescent="0.2">
      <c r="A6" s="42" t="s">
        <v>3</v>
      </c>
    </row>
    <row r="7" spans="1:2" ht="17.25" customHeight="1" x14ac:dyDescent="0.2">
      <c r="A7" s="43" t="s">
        <v>4</v>
      </c>
    </row>
    <row r="8" spans="1:2" ht="17.25" customHeight="1" x14ac:dyDescent="0.2">
      <c r="A8" s="43" t="s">
        <v>5</v>
      </c>
    </row>
    <row r="9" spans="1:2" ht="17.25" customHeight="1" x14ac:dyDescent="0.2">
      <c r="A9" s="43"/>
    </row>
    <row r="10" spans="1:2" ht="23.25" customHeight="1" x14ac:dyDescent="0.2">
      <c r="A10" s="42" t="s">
        <v>6</v>
      </c>
      <c r="B10" s="69" t="s">
        <v>7</v>
      </c>
    </row>
    <row r="11" spans="1:2" ht="17.25" customHeight="1" x14ac:dyDescent="0.2">
      <c r="A11" s="44" t="s">
        <v>8</v>
      </c>
    </row>
    <row r="12" spans="1:2" ht="17.25" customHeight="1" x14ac:dyDescent="0.2">
      <c r="A12" s="43" t="s">
        <v>9</v>
      </c>
    </row>
    <row r="13" spans="1:2" ht="17.25" customHeight="1" x14ac:dyDescent="0.2">
      <c r="A13" s="43" t="s">
        <v>10</v>
      </c>
    </row>
    <row r="14" spans="1:2" ht="17.25" customHeight="1" x14ac:dyDescent="0.2">
      <c r="A14" s="45" t="s">
        <v>11</v>
      </c>
    </row>
    <row r="15" spans="1:2" ht="17.25" customHeight="1" x14ac:dyDescent="0.2">
      <c r="A15" s="43" t="s">
        <v>12</v>
      </c>
    </row>
    <row r="16" spans="1:2" ht="17.25" customHeight="1" x14ac:dyDescent="0.2">
      <c r="A16" s="43"/>
    </row>
    <row r="17" spans="1:1" ht="23.25" customHeight="1" x14ac:dyDescent="0.2">
      <c r="A17" s="42" t="s">
        <v>13</v>
      </c>
    </row>
    <row r="18" spans="1:1" ht="17.25" customHeight="1" x14ac:dyDescent="0.2">
      <c r="A18" s="45" t="s">
        <v>14</v>
      </c>
    </row>
    <row r="19" spans="1:1" ht="17.25" customHeight="1" x14ac:dyDescent="0.2">
      <c r="A19" s="45" t="s">
        <v>15</v>
      </c>
    </row>
    <row r="20" spans="1:1" ht="17.25" customHeight="1" x14ac:dyDescent="0.2">
      <c r="A20" s="65" t="s">
        <v>16</v>
      </c>
    </row>
    <row r="21" spans="1:1" ht="17.25" customHeight="1" x14ac:dyDescent="0.2">
      <c r="A21" s="46"/>
    </row>
    <row r="22" spans="1:1" ht="23.25" customHeight="1" x14ac:dyDescent="0.2">
      <c r="A22" s="42" t="s">
        <v>17</v>
      </c>
    </row>
    <row r="23" spans="1:1" ht="17.25" customHeight="1" x14ac:dyDescent="0.2">
      <c r="A23" s="46" t="s">
        <v>18</v>
      </c>
    </row>
    <row r="24" spans="1:1" ht="17.25" customHeight="1" x14ac:dyDescent="0.2">
      <c r="A24" s="46"/>
    </row>
    <row r="25" spans="1:1" ht="23.25" customHeight="1" x14ac:dyDescent="0.2">
      <c r="A25" s="42" t="s">
        <v>19</v>
      </c>
    </row>
    <row r="26" spans="1:1" ht="17.25" customHeight="1" x14ac:dyDescent="0.2">
      <c r="A26" s="47" t="s">
        <v>20</v>
      </c>
    </row>
    <row r="27" spans="1:1" ht="32.25" customHeight="1" x14ac:dyDescent="0.2">
      <c r="A27" s="45" t="s">
        <v>21</v>
      </c>
    </row>
    <row r="28" spans="1:1" ht="17.25" customHeight="1" x14ac:dyDescent="0.2">
      <c r="A28" s="47" t="s">
        <v>22</v>
      </c>
    </row>
    <row r="29" spans="1:1" ht="32.25" customHeight="1" x14ac:dyDescent="0.2">
      <c r="A29" s="45" t="s">
        <v>23</v>
      </c>
    </row>
    <row r="30" spans="1:1" ht="17.25" customHeight="1" x14ac:dyDescent="0.2">
      <c r="A30" s="47" t="s">
        <v>24</v>
      </c>
    </row>
    <row r="31" spans="1:1" ht="17.25" customHeight="1" x14ac:dyDescent="0.2">
      <c r="A31" s="45" t="s">
        <v>25</v>
      </c>
    </row>
    <row r="32" spans="1:1" ht="17.25" customHeight="1" x14ac:dyDescent="0.2">
      <c r="A32" s="47" t="s">
        <v>26</v>
      </c>
    </row>
    <row r="33" spans="1:1" ht="32.25" customHeight="1" x14ac:dyDescent="0.2">
      <c r="A33" s="45" t="s">
        <v>27</v>
      </c>
    </row>
    <row r="34" spans="1:1" ht="32.25" customHeight="1" x14ac:dyDescent="0.2">
      <c r="A34" s="44" t="s">
        <v>28</v>
      </c>
    </row>
    <row r="35" spans="1:1" ht="17.25" customHeight="1" x14ac:dyDescent="0.2">
      <c r="A35" s="47" t="s">
        <v>29</v>
      </c>
    </row>
    <row r="36" spans="1:1" ht="32.25" customHeight="1" x14ac:dyDescent="0.2">
      <c r="A36" s="45" t="s">
        <v>30</v>
      </c>
    </row>
    <row r="37" spans="1:1" ht="32.25" customHeight="1" x14ac:dyDescent="0.2">
      <c r="A37" s="45" t="s">
        <v>31</v>
      </c>
    </row>
    <row r="38" spans="1:1" ht="32.25" customHeight="1" x14ac:dyDescent="0.2">
      <c r="A38" s="45" t="s">
        <v>32</v>
      </c>
    </row>
    <row r="39" spans="1:1" ht="17.25" customHeight="1" x14ac:dyDescent="0.2">
      <c r="A39" s="44"/>
    </row>
    <row r="40" spans="1:1" ht="22.5" customHeight="1" x14ac:dyDescent="0.2">
      <c r="A40" s="42" t="s">
        <v>33</v>
      </c>
    </row>
    <row r="41" spans="1:1" ht="17.25" customHeight="1" x14ac:dyDescent="0.2">
      <c r="A41" s="51" t="s">
        <v>34</v>
      </c>
    </row>
    <row r="42" spans="1:1" ht="17.25" customHeight="1" x14ac:dyDescent="0.2">
      <c r="A42" s="48" t="s">
        <v>35</v>
      </c>
    </row>
    <row r="43" spans="1:1" ht="17.25" customHeight="1" x14ac:dyDescent="0.2">
      <c r="A43" s="46" t="s">
        <v>36</v>
      </c>
    </row>
    <row r="44" spans="1:1" ht="32.25" customHeight="1" x14ac:dyDescent="0.2">
      <c r="A44" s="46" t="s">
        <v>37</v>
      </c>
    </row>
    <row r="45" spans="1:1" ht="32.25" customHeight="1" x14ac:dyDescent="0.2">
      <c r="A45" s="46" t="s">
        <v>38</v>
      </c>
    </row>
    <row r="46" spans="1:1" ht="17.25" customHeight="1" x14ac:dyDescent="0.2">
      <c r="A46" s="49" t="s">
        <v>39</v>
      </c>
    </row>
    <row r="47" spans="1:1" ht="32.25" customHeight="1" x14ac:dyDescent="0.2">
      <c r="A47" s="45" t="s">
        <v>40</v>
      </c>
    </row>
    <row r="48" spans="1:1" ht="32.25" customHeight="1" x14ac:dyDescent="0.2">
      <c r="A48" s="45" t="s">
        <v>41</v>
      </c>
    </row>
    <row r="49" spans="1:1" ht="32.25" customHeight="1" x14ac:dyDescent="0.2">
      <c r="A49" s="46" t="s">
        <v>42</v>
      </c>
    </row>
    <row r="50" spans="1:1" ht="17.25" customHeight="1" x14ac:dyDescent="0.2">
      <c r="A50" s="46" t="s">
        <v>43</v>
      </c>
    </row>
    <row r="51" spans="1:1" x14ac:dyDescent="0.2">
      <c r="A51" s="46" t="s">
        <v>44</v>
      </c>
    </row>
    <row r="52" spans="1:1" ht="17.25" customHeight="1" x14ac:dyDescent="0.2">
      <c r="A52" s="46"/>
    </row>
    <row r="53" spans="1:1" ht="22.5" customHeight="1" x14ac:dyDescent="0.2">
      <c r="A53" s="42" t="s">
        <v>45</v>
      </c>
    </row>
    <row r="54" spans="1:1" ht="32.25" customHeight="1" x14ac:dyDescent="0.2">
      <c r="A54" s="127" t="s">
        <v>46</v>
      </c>
    </row>
    <row r="55" spans="1:1" ht="17.25" customHeight="1" x14ac:dyDescent="0.2">
      <c r="A55" s="50" t="s">
        <v>47</v>
      </c>
    </row>
    <row r="56" spans="1:1" ht="17.25" customHeight="1" x14ac:dyDescent="0.2">
      <c r="A56" s="51" t="s">
        <v>48</v>
      </c>
    </row>
    <row r="57" spans="1:1" ht="17.25" customHeight="1" x14ac:dyDescent="0.2">
      <c r="A57" s="65" t="s">
        <v>49</v>
      </c>
    </row>
    <row r="58" spans="1:1" ht="17.25" customHeight="1" x14ac:dyDescent="0.2">
      <c r="A58" s="126" t="s">
        <v>50</v>
      </c>
    </row>
    <row r="59" spans="1:1" x14ac:dyDescent="0.2"/>
    <row r="61" spans="1:1" hidden="1" x14ac:dyDescent="0.2">
      <c r="A61" s="52"/>
    </row>
    <row r="62" spans="1:1" x14ac:dyDescent="0.2"/>
  </sheetData>
  <hyperlinks>
    <hyperlink ref="A20" r:id="rId1" xr:uid="{00000000-0004-0000-0000-000000000000}"/>
    <hyperlink ref="A41" r:id="rId2" xr:uid="{00000000-0004-0000-0000-000001000000}"/>
    <hyperlink ref="A56" r:id="rId3" display="mailto:info@data.govt.nz" xr:uid="{00000000-0004-0000-0000-000003000000}"/>
    <hyperlink ref="A58" r:id="rId4" xr:uid="{00000000-0004-0000-0000-000004000000}"/>
    <hyperlink ref="A57" r:id="rId5" display="They are posted on agency websites and linked to www.data.govt.nz. See: https://www.data.govt.nz/toolkit/how-do-i-add-or-update-our-chief-executive-expenses/" xr:uid="{00000000-0004-0000-0000-000007000000}"/>
    <hyperlink ref="A2" r:id="rId6" display="https://www.publicservice.govt.nz/assets/Legacy/resources/Chief-Executive-Expense-Disclosure-Guide.pdf" xr:uid="{5BCCB646-AAC4-46B9-B1FF-55A40DD85E73}"/>
  </hyperlinks>
  <pageMargins left="0.70866141732283472" right="0.70866141732283472" top="0.74803149606299213" bottom="0.74803149606299213" header="0.31496062992125984" footer="0.31496062992125984"/>
  <pageSetup paperSize="8" scale="60" orientation="landscape" r:id="rId7"/>
  <headerFooter>
    <oddFooter>&amp;LCE Expense Disclosure Workbook 2018&amp;RWorksheet - Guidance</oddFooter>
  </headerFooter>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B7" sqref="B7:F7"/>
    </sheetView>
  </sheetViews>
  <sheetFormatPr defaultColWidth="0" defaultRowHeight="12.75" zeroHeight="1" x14ac:dyDescent="0.2"/>
  <cols>
    <col min="1" max="1" width="35.7109375" customWidth="1"/>
    <col min="2" max="2" width="21.5703125" customWidth="1"/>
    <col min="3" max="3" width="33.5703125" customWidth="1"/>
    <col min="4" max="4" width="4.42578125" customWidth="1"/>
    <col min="5" max="5" width="29" customWidth="1"/>
    <col min="6" max="6" width="19" customWidth="1"/>
    <col min="7" max="7" width="42" customWidth="1"/>
    <col min="8" max="11" width="9.140625" hidden="1" customWidth="1"/>
    <col min="12" max="16384" width="9.140625" hidden="1"/>
  </cols>
  <sheetData>
    <row r="1" spans="1:11" ht="26.25" customHeight="1" x14ac:dyDescent="0.2">
      <c r="A1" s="131" t="s">
        <v>51</v>
      </c>
      <c r="B1" s="131"/>
      <c r="C1" s="131"/>
      <c r="D1" s="131"/>
      <c r="E1" s="131"/>
      <c r="F1" s="131"/>
      <c r="G1" s="17"/>
      <c r="H1" s="17"/>
      <c r="I1" s="17"/>
      <c r="J1" s="17"/>
      <c r="K1" s="17"/>
    </row>
    <row r="2" spans="1:11" ht="21" customHeight="1" x14ac:dyDescent="0.2">
      <c r="A2" s="3" t="s">
        <v>52</v>
      </c>
      <c r="B2" s="132" t="s">
        <v>171</v>
      </c>
      <c r="C2" s="132"/>
      <c r="D2" s="132"/>
      <c r="E2" s="132"/>
      <c r="F2" s="132"/>
      <c r="G2" s="17"/>
      <c r="H2" s="17"/>
      <c r="I2" s="17"/>
      <c r="J2" s="17"/>
      <c r="K2" s="17"/>
    </row>
    <row r="3" spans="1:11" ht="15.75" x14ac:dyDescent="0.2">
      <c r="A3" s="3" t="s">
        <v>53</v>
      </c>
      <c r="B3" s="132" t="s">
        <v>179</v>
      </c>
      <c r="C3" s="132"/>
      <c r="D3" s="132"/>
      <c r="E3" s="132"/>
      <c r="F3" s="132"/>
      <c r="G3" s="17"/>
      <c r="H3" s="17"/>
      <c r="I3" s="17"/>
      <c r="J3" s="17"/>
      <c r="K3" s="17"/>
    </row>
    <row r="4" spans="1:11" ht="21" customHeight="1" x14ac:dyDescent="0.2">
      <c r="A4" s="3" t="s">
        <v>54</v>
      </c>
      <c r="B4" s="133">
        <v>45390</v>
      </c>
      <c r="C4" s="133"/>
      <c r="D4" s="133"/>
      <c r="E4" s="133"/>
      <c r="F4" s="133"/>
      <c r="G4" s="17"/>
      <c r="H4" s="17"/>
      <c r="I4" s="17"/>
      <c r="J4" s="17"/>
      <c r="K4" s="17"/>
    </row>
    <row r="5" spans="1:11" ht="21" customHeight="1" x14ac:dyDescent="0.2">
      <c r="A5" s="3" t="s">
        <v>55</v>
      </c>
      <c r="B5" s="133">
        <v>45473</v>
      </c>
      <c r="C5" s="133"/>
      <c r="D5" s="133"/>
      <c r="E5" s="133"/>
      <c r="F5" s="133"/>
      <c r="G5" s="17"/>
      <c r="H5" s="17"/>
      <c r="I5" s="17"/>
      <c r="J5" s="17"/>
      <c r="K5" s="17"/>
    </row>
    <row r="6" spans="1:11" ht="21" customHeight="1" x14ac:dyDescent="0.2">
      <c r="A6" s="3" t="s">
        <v>56</v>
      </c>
      <c r="B6" s="130" t="str">
        <f>IF(AND(Travel!B7&lt;&gt;A30,Hospitality!B7&lt;&gt;A30,'All other expenses'!B7&lt;&gt;A30,'Gifts and benefits'!B7&lt;&gt;A30),A31,IF(AND(Travel!B7=A30,Hospitality!B7=A30,'All other expenses'!B7=A30,'Gifts and benefits'!B7=A30),A33,A32))</f>
        <v>Data and totals checked on all sheets</v>
      </c>
      <c r="C6" s="130"/>
      <c r="D6" s="130"/>
      <c r="E6" s="130"/>
      <c r="F6" s="130"/>
      <c r="G6" s="23"/>
      <c r="H6" s="17"/>
      <c r="I6" s="17"/>
      <c r="J6" s="17"/>
      <c r="K6" s="17"/>
    </row>
    <row r="7" spans="1:11" ht="31.5" x14ac:dyDescent="0.2">
      <c r="A7" s="3" t="s">
        <v>57</v>
      </c>
      <c r="B7" s="129" t="s">
        <v>90</v>
      </c>
      <c r="C7" s="129"/>
      <c r="D7" s="129"/>
      <c r="E7" s="129"/>
      <c r="F7" s="129"/>
      <c r="G7" s="23"/>
      <c r="H7" s="17"/>
      <c r="I7" s="17"/>
      <c r="J7" s="17"/>
      <c r="K7" s="17"/>
    </row>
    <row r="8" spans="1:11" ht="25.5" customHeight="1" x14ac:dyDescent="0.2">
      <c r="A8" s="3" t="s">
        <v>59</v>
      </c>
      <c r="B8" s="129" t="s">
        <v>219</v>
      </c>
      <c r="C8" s="129"/>
      <c r="D8" s="129"/>
      <c r="E8" s="129"/>
      <c r="F8" s="129"/>
      <c r="G8" s="23"/>
      <c r="H8" s="17"/>
      <c r="I8" s="17"/>
      <c r="J8" s="17"/>
      <c r="K8" s="17"/>
    </row>
    <row r="9" spans="1:11" ht="66.75" customHeight="1" x14ac:dyDescent="0.2">
      <c r="A9" s="128" t="s">
        <v>61</v>
      </c>
      <c r="B9" s="128"/>
      <c r="C9" s="128"/>
      <c r="D9" s="128"/>
      <c r="E9" s="128"/>
      <c r="F9" s="128"/>
      <c r="G9" s="23"/>
      <c r="H9" s="17"/>
      <c r="I9" s="17"/>
      <c r="J9" s="17"/>
      <c r="K9" s="17"/>
    </row>
    <row r="10" spans="1:11" s="93" customFormat="1" ht="36" customHeight="1" x14ac:dyDescent="0.2">
      <c r="A10" s="87" t="s">
        <v>62</v>
      </c>
      <c r="B10" s="88" t="s">
        <v>63</v>
      </c>
      <c r="C10" s="88" t="s">
        <v>64</v>
      </c>
      <c r="D10" s="89"/>
      <c r="E10" s="90" t="s">
        <v>29</v>
      </c>
      <c r="F10" s="91" t="s">
        <v>65</v>
      </c>
      <c r="G10" s="92"/>
      <c r="H10" s="92"/>
      <c r="I10" s="92"/>
      <c r="J10" s="92"/>
      <c r="K10" s="92"/>
    </row>
    <row r="11" spans="1:11" ht="27.75" customHeight="1" x14ac:dyDescent="0.2">
      <c r="A11" s="8" t="s">
        <v>66</v>
      </c>
      <c r="B11" s="59">
        <f>B15+B16+B17</f>
        <v>6406.7700000000013</v>
      </c>
      <c r="C11" s="66" t="str">
        <f>IF(Travel!B6="",A34,Travel!B6)</f>
        <v>Figures exclude GST</v>
      </c>
      <c r="D11" s="6"/>
      <c r="E11" s="8" t="s">
        <v>67</v>
      </c>
      <c r="F11" s="33">
        <f>'Gifts and benefits'!C20</f>
        <v>3</v>
      </c>
      <c r="G11" s="29"/>
      <c r="H11" s="29"/>
      <c r="I11" s="29"/>
      <c r="J11" s="29"/>
      <c r="K11" s="29"/>
    </row>
    <row r="12" spans="1:11" ht="27.75" customHeight="1" x14ac:dyDescent="0.2">
      <c r="A12" s="8" t="s">
        <v>24</v>
      </c>
      <c r="B12" s="59">
        <f>Hospitality!B25</f>
        <v>472.61</v>
      </c>
      <c r="C12" s="66" t="str">
        <f>IF(Hospitality!B6="",A34,Hospitality!B6)</f>
        <v>Figures exclude GST</v>
      </c>
      <c r="D12" s="6"/>
      <c r="E12" s="8" t="s">
        <v>68</v>
      </c>
      <c r="F12" s="33">
        <f>'Gifts and benefits'!C21</f>
        <v>0</v>
      </c>
      <c r="G12" s="29"/>
      <c r="H12" s="29"/>
      <c r="I12" s="29"/>
      <c r="J12" s="29"/>
      <c r="K12" s="29"/>
    </row>
    <row r="13" spans="1:11" ht="27.75" customHeight="1" x14ac:dyDescent="0.2">
      <c r="A13" s="8" t="s">
        <v>69</v>
      </c>
      <c r="B13" s="59">
        <f>'All other expenses'!B25</f>
        <v>344.01</v>
      </c>
      <c r="C13" s="66" t="str">
        <f>IF('All other expenses'!B6="",A34,'All other expenses'!B6)</f>
        <v>Figures exclude GST</v>
      </c>
      <c r="D13" s="6"/>
      <c r="E13" s="8" t="s">
        <v>70</v>
      </c>
      <c r="F13" s="33">
        <f>'Gifts and benefits'!C22</f>
        <v>3</v>
      </c>
      <c r="G13" s="17"/>
      <c r="H13" s="17"/>
      <c r="I13" s="17"/>
      <c r="J13" s="17"/>
      <c r="K13" s="17"/>
    </row>
    <row r="14" spans="1:11" ht="12.75" customHeight="1" x14ac:dyDescent="0.2">
      <c r="A14" s="7"/>
      <c r="B14" s="60"/>
      <c r="C14" s="67"/>
      <c r="D14" s="34"/>
      <c r="E14" s="6"/>
      <c r="F14" s="35"/>
      <c r="G14" s="17"/>
      <c r="H14" s="17"/>
      <c r="I14" s="17"/>
      <c r="J14" s="17"/>
      <c r="K14" s="17"/>
    </row>
    <row r="15" spans="1:11" ht="27.75" customHeight="1" x14ac:dyDescent="0.2">
      <c r="A15" s="9" t="s">
        <v>71</v>
      </c>
      <c r="B15" s="61">
        <f>Travel!B27</f>
        <v>6392.880000000001</v>
      </c>
      <c r="C15" s="68" t="str">
        <f>C11</f>
        <v>Figures exclude GST</v>
      </c>
      <c r="D15" s="6"/>
      <c r="E15" s="6"/>
      <c r="F15" s="35"/>
      <c r="G15" s="17"/>
      <c r="H15" s="17"/>
      <c r="I15" s="17"/>
      <c r="J15" s="17"/>
      <c r="K15" s="17"/>
    </row>
    <row r="16" spans="1:11" ht="27.75" customHeight="1" x14ac:dyDescent="0.2">
      <c r="A16" s="9" t="s">
        <v>72</v>
      </c>
      <c r="B16" s="61">
        <f>Travel!B41</f>
        <v>0</v>
      </c>
      <c r="C16" s="68" t="str">
        <f>C11</f>
        <v>Figures exclude GST</v>
      </c>
      <c r="D16" s="36"/>
      <c r="E16" s="6"/>
      <c r="F16" s="37"/>
      <c r="G16" s="17"/>
      <c r="H16" s="17"/>
      <c r="I16" s="17"/>
      <c r="J16" s="17"/>
      <c r="K16" s="17"/>
    </row>
    <row r="17" spans="1:11" ht="27.75" customHeight="1" x14ac:dyDescent="0.2">
      <c r="A17" s="9" t="s">
        <v>73</v>
      </c>
      <c r="B17" s="61">
        <f>Travel!B55</f>
        <v>13.89</v>
      </c>
      <c r="C17" s="68" t="str">
        <f>C11</f>
        <v>Figures exclude GST</v>
      </c>
      <c r="D17" s="6"/>
      <c r="E17" s="6"/>
      <c r="F17" s="37"/>
      <c r="G17" s="17"/>
      <c r="H17" s="17"/>
      <c r="I17" s="17"/>
      <c r="J17" s="17"/>
      <c r="K17" s="17"/>
    </row>
    <row r="18" spans="1:11" ht="27.75" customHeight="1" x14ac:dyDescent="0.2">
      <c r="A18" s="17"/>
      <c r="B18" s="19"/>
      <c r="C18" s="17"/>
      <c r="D18" s="5"/>
      <c r="E18" s="5"/>
      <c r="F18" s="28"/>
      <c r="G18" s="17"/>
      <c r="H18" s="17"/>
      <c r="I18" s="17"/>
      <c r="J18" s="17"/>
      <c r="K18" s="17"/>
    </row>
    <row r="19" spans="1:11" x14ac:dyDescent="0.2">
      <c r="A19" s="18" t="s">
        <v>74</v>
      </c>
      <c r="B19" s="19"/>
      <c r="C19" s="17"/>
      <c r="D19" s="17"/>
      <c r="E19" s="17"/>
      <c r="F19" s="17"/>
      <c r="G19" s="17"/>
      <c r="H19" s="17"/>
      <c r="I19" s="17"/>
      <c r="J19" s="17"/>
      <c r="K19" s="17"/>
    </row>
    <row r="20" spans="1:11" x14ac:dyDescent="0.2">
      <c r="A20" s="20" t="s">
        <v>75</v>
      </c>
      <c r="D20" s="17"/>
      <c r="E20" s="17"/>
      <c r="F20" s="17"/>
      <c r="G20" s="17"/>
      <c r="H20" s="17"/>
      <c r="I20" s="17"/>
      <c r="J20" s="17"/>
      <c r="K20" s="17"/>
    </row>
    <row r="21" spans="1:11" ht="12.6" customHeight="1" x14ac:dyDescent="0.2">
      <c r="A21" s="20" t="s">
        <v>76</v>
      </c>
      <c r="D21" s="17"/>
      <c r="E21" s="17"/>
      <c r="F21" s="17"/>
      <c r="G21" s="17"/>
      <c r="H21" s="17"/>
      <c r="I21" s="17"/>
      <c r="J21" s="17"/>
      <c r="K21" s="17"/>
    </row>
    <row r="22" spans="1:11" ht="12.6" customHeight="1" x14ac:dyDescent="0.2">
      <c r="A22" s="20" t="s">
        <v>77</v>
      </c>
      <c r="D22" s="17"/>
      <c r="E22" s="17"/>
      <c r="F22" s="17"/>
      <c r="G22" s="17"/>
      <c r="H22" s="17"/>
      <c r="I22" s="17"/>
      <c r="J22" s="17"/>
      <c r="K22" s="17"/>
    </row>
    <row r="23" spans="1:11" ht="12.6" customHeight="1" x14ac:dyDescent="0.2">
      <c r="A23" s="20" t="s">
        <v>78</v>
      </c>
      <c r="D23" s="17"/>
      <c r="E23" s="17"/>
      <c r="F23" s="17"/>
      <c r="G23" s="17"/>
      <c r="H23" s="17"/>
      <c r="I23" s="17"/>
      <c r="J23" s="17"/>
      <c r="K23" s="17"/>
    </row>
    <row r="24" spans="1:11" x14ac:dyDescent="0.2">
      <c r="A24" s="26"/>
      <c r="B24" s="17"/>
      <c r="C24" s="17"/>
      <c r="D24" s="17"/>
      <c r="E24" s="17"/>
      <c r="F24" s="17"/>
      <c r="G24" s="17"/>
      <c r="H24" s="17"/>
      <c r="I24" s="17"/>
      <c r="J24" s="17"/>
      <c r="K24" s="17"/>
    </row>
    <row r="25" spans="1:11" hidden="1" x14ac:dyDescent="0.2">
      <c r="A25" s="12" t="s">
        <v>79</v>
      </c>
      <c r="B25" s="13"/>
      <c r="C25" s="13"/>
      <c r="D25" s="13"/>
      <c r="E25" s="13"/>
      <c r="F25" s="13"/>
      <c r="G25" s="17"/>
      <c r="H25" s="17"/>
      <c r="I25" s="17"/>
      <c r="J25" s="17"/>
      <c r="K25" s="17"/>
    </row>
    <row r="26" spans="1:11" ht="12.75" hidden="1" customHeight="1" x14ac:dyDescent="0.2">
      <c r="A26" s="11" t="s">
        <v>80</v>
      </c>
      <c r="B26" s="4"/>
      <c r="C26" s="4"/>
      <c r="D26" s="11"/>
      <c r="E26" s="11"/>
      <c r="F26" s="11"/>
      <c r="G26" s="17"/>
      <c r="H26" s="17"/>
      <c r="I26" s="17"/>
      <c r="J26" s="17"/>
      <c r="K26" s="17"/>
    </row>
    <row r="27" spans="1:11" hidden="1" x14ac:dyDescent="0.2">
      <c r="A27" s="10" t="s">
        <v>81</v>
      </c>
      <c r="B27" s="10"/>
      <c r="C27" s="10"/>
      <c r="D27" s="10"/>
      <c r="E27" s="10"/>
      <c r="F27" s="10"/>
      <c r="G27" s="17"/>
      <c r="H27" s="17"/>
      <c r="I27" s="17"/>
      <c r="J27" s="17"/>
      <c r="K27" s="17"/>
    </row>
    <row r="28" spans="1:11" hidden="1" x14ac:dyDescent="0.2">
      <c r="A28" s="10" t="s">
        <v>82</v>
      </c>
      <c r="B28" s="10"/>
      <c r="C28" s="10"/>
      <c r="D28" s="10"/>
      <c r="E28" s="10"/>
      <c r="F28" s="10"/>
      <c r="G28" s="17"/>
      <c r="H28" s="17"/>
      <c r="I28" s="17"/>
      <c r="J28" s="17"/>
      <c r="K28" s="17"/>
    </row>
    <row r="29" spans="1:11" hidden="1" x14ac:dyDescent="0.2">
      <c r="A29" s="11" t="s">
        <v>83</v>
      </c>
      <c r="B29" s="11"/>
      <c r="C29" s="11"/>
      <c r="D29" s="11"/>
      <c r="E29" s="11"/>
      <c r="F29" s="11"/>
      <c r="G29" s="17"/>
      <c r="H29" s="17"/>
      <c r="I29" s="17"/>
      <c r="J29" s="17"/>
      <c r="K29" s="17"/>
    </row>
    <row r="30" spans="1:11" hidden="1" x14ac:dyDescent="0.2">
      <c r="A30" s="11" t="s">
        <v>84</v>
      </c>
      <c r="B30" s="11"/>
      <c r="C30" s="11"/>
      <c r="D30" s="11"/>
      <c r="E30" s="11"/>
      <c r="F30" s="11"/>
      <c r="G30" s="17"/>
      <c r="H30" s="17"/>
      <c r="I30" s="17"/>
      <c r="J30" s="17"/>
      <c r="K30" s="17"/>
    </row>
    <row r="31" spans="1:11" hidden="1" x14ac:dyDescent="0.2">
      <c r="A31" s="10" t="s">
        <v>85</v>
      </c>
      <c r="B31" s="10"/>
      <c r="C31" s="10"/>
      <c r="D31" s="10"/>
      <c r="E31" s="10"/>
      <c r="F31" s="10"/>
      <c r="G31" s="17"/>
      <c r="H31" s="17"/>
      <c r="I31" s="17"/>
      <c r="J31" s="17"/>
      <c r="K31" s="17"/>
    </row>
    <row r="32" spans="1:11" hidden="1" x14ac:dyDescent="0.2">
      <c r="A32" s="10" t="s">
        <v>86</v>
      </c>
      <c r="B32" s="10"/>
      <c r="C32" s="10"/>
      <c r="D32" s="10"/>
      <c r="E32" s="10"/>
      <c r="F32" s="10"/>
      <c r="G32" s="17"/>
      <c r="H32" s="17"/>
      <c r="I32" s="17"/>
      <c r="J32" s="17"/>
      <c r="K32" s="17"/>
    </row>
    <row r="33" spans="1:11" hidden="1" x14ac:dyDescent="0.2">
      <c r="A33" s="10" t="s">
        <v>87</v>
      </c>
      <c r="B33" s="10"/>
      <c r="C33" s="10"/>
      <c r="D33" s="10"/>
      <c r="E33" s="10"/>
      <c r="F33" s="10"/>
      <c r="G33" s="17"/>
      <c r="H33" s="17"/>
      <c r="I33" s="17"/>
      <c r="J33" s="17"/>
      <c r="K33" s="17"/>
    </row>
    <row r="34" spans="1:11" hidden="1" x14ac:dyDescent="0.2">
      <c r="A34" s="11" t="s">
        <v>88</v>
      </c>
      <c r="B34" s="11"/>
      <c r="C34" s="11"/>
      <c r="D34" s="11"/>
      <c r="E34" s="11"/>
      <c r="F34" s="11"/>
      <c r="G34" s="17"/>
      <c r="H34" s="17"/>
      <c r="I34" s="17"/>
      <c r="J34" s="17"/>
      <c r="K34" s="17"/>
    </row>
    <row r="35" spans="1:11" hidden="1" x14ac:dyDescent="0.2">
      <c r="A35" s="11" t="s">
        <v>89</v>
      </c>
      <c r="B35" s="11"/>
      <c r="C35" s="11"/>
      <c r="D35" s="11"/>
      <c r="E35" s="11"/>
      <c r="F35" s="11"/>
      <c r="G35" s="17"/>
      <c r="H35" s="17"/>
      <c r="I35" s="17"/>
      <c r="J35" s="17"/>
      <c r="K35" s="17"/>
    </row>
    <row r="36" spans="1:11" hidden="1" x14ac:dyDescent="0.2">
      <c r="A36" s="10" t="s">
        <v>58</v>
      </c>
      <c r="B36" s="63"/>
      <c r="C36" s="63"/>
      <c r="D36" s="63"/>
      <c r="E36" s="63"/>
      <c r="F36" s="63"/>
      <c r="G36" s="17"/>
      <c r="H36" s="17"/>
      <c r="I36" s="17"/>
      <c r="J36" s="17"/>
      <c r="K36" s="17"/>
    </row>
    <row r="37" spans="1:11" hidden="1" x14ac:dyDescent="0.2">
      <c r="A37" s="10" t="s">
        <v>90</v>
      </c>
      <c r="B37" s="63"/>
      <c r="C37" s="63"/>
      <c r="D37" s="63"/>
      <c r="E37" s="63"/>
      <c r="F37" s="63"/>
      <c r="G37" s="17"/>
      <c r="H37" s="17"/>
      <c r="I37" s="17"/>
      <c r="J37" s="17"/>
      <c r="K37" s="17"/>
    </row>
    <row r="38" spans="1:11" hidden="1" x14ac:dyDescent="0.2">
      <c r="A38" s="10" t="s">
        <v>60</v>
      </c>
      <c r="B38" s="63"/>
      <c r="C38" s="63"/>
      <c r="D38" s="63"/>
      <c r="E38" s="63"/>
      <c r="F38" s="63"/>
      <c r="G38" s="17"/>
      <c r="H38" s="17"/>
      <c r="I38" s="17"/>
      <c r="J38" s="17"/>
      <c r="K38" s="17"/>
    </row>
    <row r="39" spans="1:11" hidden="1" x14ac:dyDescent="0.2">
      <c r="A39" s="11" t="s">
        <v>91</v>
      </c>
      <c r="B39" s="4"/>
      <c r="C39" s="4"/>
      <c r="D39" s="4"/>
      <c r="E39" s="4"/>
      <c r="F39" s="4"/>
      <c r="G39" s="17"/>
      <c r="H39" s="17"/>
      <c r="I39" s="17"/>
      <c r="J39" s="17"/>
      <c r="K39" s="17"/>
    </row>
    <row r="40" spans="1:11" hidden="1" x14ac:dyDescent="0.2">
      <c r="A40" s="4" t="s">
        <v>92</v>
      </c>
      <c r="B40" s="4"/>
      <c r="C40" s="4"/>
      <c r="D40" s="4"/>
      <c r="E40" s="4"/>
      <c r="F40" s="4"/>
      <c r="G40" s="17"/>
      <c r="H40" s="17"/>
      <c r="I40" s="17"/>
      <c r="J40" s="17"/>
      <c r="K40" s="17"/>
    </row>
    <row r="41" spans="1:11" hidden="1" x14ac:dyDescent="0.2">
      <c r="A41" s="4" t="s">
        <v>93</v>
      </c>
      <c r="B41" s="4"/>
      <c r="C41" s="4"/>
      <c r="D41" s="4"/>
      <c r="E41" s="4"/>
      <c r="F41" s="4"/>
      <c r="G41" s="17"/>
      <c r="H41" s="17"/>
      <c r="I41" s="17"/>
      <c r="J41" s="17"/>
      <c r="K41" s="17"/>
    </row>
    <row r="42" spans="1:11" hidden="1" x14ac:dyDescent="0.2">
      <c r="A42" s="4" t="s">
        <v>94</v>
      </c>
      <c r="B42" s="4"/>
      <c r="C42" s="4"/>
      <c r="D42" s="4"/>
      <c r="E42" s="4"/>
      <c r="F42" s="4"/>
      <c r="G42" s="17"/>
      <c r="H42" s="17"/>
      <c r="I42" s="17"/>
      <c r="J42" s="17"/>
      <c r="K42" s="17"/>
    </row>
    <row r="43" spans="1:11" hidden="1" x14ac:dyDescent="0.2">
      <c r="A43" s="4" t="s">
        <v>95</v>
      </c>
      <c r="B43" s="4"/>
      <c r="C43" s="4"/>
      <c r="D43" s="4"/>
      <c r="E43" s="4"/>
      <c r="F43" s="4"/>
      <c r="G43" s="17"/>
      <c r="H43" s="17"/>
      <c r="I43" s="17"/>
      <c r="J43" s="17"/>
      <c r="K43" s="17"/>
    </row>
    <row r="44" spans="1:11" hidden="1" x14ac:dyDescent="0.2">
      <c r="A44" s="4" t="s">
        <v>96</v>
      </c>
      <c r="B44" s="4"/>
      <c r="C44" s="4"/>
      <c r="D44" s="4"/>
      <c r="E44" s="4"/>
      <c r="F44" s="4"/>
      <c r="G44" s="17"/>
      <c r="H44" s="17"/>
      <c r="I44" s="17"/>
      <c r="J44" s="17"/>
      <c r="K44" s="17"/>
    </row>
    <row r="45" spans="1:11" hidden="1" x14ac:dyDescent="0.2">
      <c r="A45" s="64" t="s">
        <v>97</v>
      </c>
      <c r="B45" s="63"/>
      <c r="C45" s="63"/>
      <c r="D45" s="63"/>
      <c r="E45" s="63"/>
      <c r="F45" s="63"/>
      <c r="G45" s="17"/>
      <c r="H45" s="17"/>
      <c r="I45" s="17"/>
      <c r="J45" s="17"/>
      <c r="K45" s="17"/>
    </row>
    <row r="46" spans="1:11" hidden="1" x14ac:dyDescent="0.2">
      <c r="A46" s="63" t="s">
        <v>98</v>
      </c>
      <c r="B46" s="63"/>
      <c r="C46" s="63"/>
      <c r="D46" s="63"/>
      <c r="E46" s="63"/>
      <c r="F46" s="63"/>
      <c r="G46" s="17"/>
      <c r="H46" s="17"/>
      <c r="I46" s="17"/>
      <c r="J46" s="17"/>
      <c r="K46" s="17"/>
    </row>
    <row r="47" spans="1:11" hidden="1" x14ac:dyDescent="0.2">
      <c r="A47" s="38">
        <v>-20000</v>
      </c>
      <c r="B47" s="4"/>
      <c r="C47" s="4"/>
      <c r="D47" s="4"/>
      <c r="E47" s="4"/>
      <c r="F47" s="4"/>
      <c r="G47" s="17"/>
      <c r="H47" s="17"/>
      <c r="I47" s="17"/>
      <c r="J47" s="17"/>
      <c r="K47" s="17"/>
    </row>
    <row r="48" spans="1:11" ht="25.5" hidden="1" x14ac:dyDescent="0.2">
      <c r="A48" s="81" t="s">
        <v>99</v>
      </c>
      <c r="B48" s="63"/>
      <c r="C48" s="63"/>
      <c r="D48" s="63"/>
      <c r="E48" s="63"/>
      <c r="F48" s="63"/>
      <c r="G48" s="17"/>
      <c r="H48" s="17"/>
      <c r="I48" s="17"/>
      <c r="J48" s="17"/>
      <c r="K48" s="17"/>
    </row>
    <row r="49" spans="1:11" ht="25.5" hidden="1" x14ac:dyDescent="0.2">
      <c r="A49" s="81" t="s">
        <v>100</v>
      </c>
      <c r="B49" s="63"/>
      <c r="C49" s="63"/>
      <c r="D49" s="63"/>
      <c r="E49" s="63"/>
      <c r="F49" s="63"/>
      <c r="G49" s="17"/>
      <c r="H49" s="17"/>
      <c r="I49" s="17"/>
      <c r="J49" s="17"/>
      <c r="K49" s="17"/>
    </row>
    <row r="50" spans="1:11" ht="25.5" hidden="1" x14ac:dyDescent="0.2">
      <c r="A50" s="82" t="s">
        <v>101</v>
      </c>
      <c r="B50" s="4"/>
      <c r="C50" s="4"/>
      <c r="D50" s="4"/>
      <c r="E50" s="4"/>
      <c r="F50" s="4"/>
      <c r="G50" s="17"/>
      <c r="H50" s="17"/>
      <c r="I50" s="17"/>
      <c r="J50" s="17"/>
      <c r="K50" s="17"/>
    </row>
    <row r="51" spans="1:11" ht="25.5" hidden="1" x14ac:dyDescent="0.2">
      <c r="A51" s="82" t="s">
        <v>102</v>
      </c>
      <c r="B51" s="4"/>
      <c r="C51" s="4"/>
      <c r="D51" s="4"/>
      <c r="E51" s="4"/>
      <c r="F51" s="4"/>
      <c r="G51" s="17"/>
      <c r="H51" s="17"/>
      <c r="I51" s="17"/>
      <c r="J51" s="17"/>
      <c r="K51" s="17"/>
    </row>
    <row r="52" spans="1:11" ht="38.25" hidden="1" x14ac:dyDescent="0.2">
      <c r="A52" s="82" t="s">
        <v>103</v>
      </c>
      <c r="B52" s="74"/>
      <c r="C52" s="74"/>
      <c r="D52" s="74"/>
      <c r="E52" s="11"/>
      <c r="F52" s="11"/>
      <c r="G52" s="17"/>
      <c r="H52" s="17"/>
      <c r="I52" s="17"/>
      <c r="J52" s="17"/>
      <c r="K52" s="17"/>
    </row>
    <row r="53" spans="1:11" hidden="1" x14ac:dyDescent="0.2">
      <c r="A53" s="79" t="s">
        <v>104</v>
      </c>
      <c r="B53" s="73"/>
      <c r="C53" s="73"/>
      <c r="D53" s="73"/>
      <c r="E53" s="10"/>
      <c r="F53" s="10" t="b">
        <v>1</v>
      </c>
      <c r="G53" s="17"/>
      <c r="H53" s="17"/>
      <c r="I53" s="17"/>
      <c r="J53" s="17"/>
      <c r="K53" s="17"/>
    </row>
    <row r="54" spans="1:11" hidden="1" x14ac:dyDescent="0.2">
      <c r="A54" s="80" t="s">
        <v>105</v>
      </c>
      <c r="B54" s="79"/>
      <c r="C54" s="79"/>
      <c r="D54" s="79"/>
      <c r="E54" s="10"/>
      <c r="F54" s="10" t="b">
        <v>0</v>
      </c>
      <c r="G54" s="17"/>
      <c r="H54" s="17"/>
      <c r="I54" s="17"/>
      <c r="J54" s="17"/>
      <c r="K54" s="17"/>
    </row>
    <row r="55" spans="1:11" hidden="1" x14ac:dyDescent="0.2">
      <c r="A55" s="83"/>
      <c r="B55" s="75">
        <f>COUNT(Travel!B12:B25)</f>
        <v>14</v>
      </c>
      <c r="C55" s="75"/>
      <c r="D55" s="75">
        <f>COUNTIF(Travel!D12:D25,"*")</f>
        <v>11</v>
      </c>
      <c r="E55" s="76"/>
      <c r="F55" s="76" t="b">
        <f>MIN(B55,D55)=MAX(B55,D55)</f>
        <v>0</v>
      </c>
      <c r="G55" s="17"/>
      <c r="H55" s="17"/>
      <c r="I55" s="17"/>
      <c r="J55" s="17"/>
      <c r="K55" s="17"/>
    </row>
    <row r="56" spans="1:11" hidden="1" x14ac:dyDescent="0.2">
      <c r="A56" s="83" t="s">
        <v>106</v>
      </c>
      <c r="B56" s="75">
        <f>COUNT(Travel!B14:B40)</f>
        <v>13</v>
      </c>
      <c r="C56" s="75"/>
      <c r="D56" s="75">
        <f>COUNTIF(Travel!D14:D40,"*")</f>
        <v>12</v>
      </c>
      <c r="E56" s="76"/>
      <c r="F56" s="76" t="b">
        <f>MIN(B56,D56)=MAX(B56,D56)</f>
        <v>0</v>
      </c>
    </row>
    <row r="57" spans="1:11" hidden="1" x14ac:dyDescent="0.2">
      <c r="A57" s="84"/>
      <c r="B57" s="75">
        <f>COUNT(Travel!B45:B54)</f>
        <v>1</v>
      </c>
      <c r="C57" s="75"/>
      <c r="D57" s="75">
        <f>COUNTIF(Travel!D45:D54,"*")</f>
        <v>1</v>
      </c>
      <c r="E57" s="76"/>
      <c r="F57" s="76" t="b">
        <f>MIN(B57,D57)=MAX(B57,D57)</f>
        <v>1</v>
      </c>
    </row>
    <row r="58" spans="1:11" hidden="1" x14ac:dyDescent="0.2">
      <c r="A58" s="85" t="s">
        <v>107</v>
      </c>
      <c r="B58" s="77">
        <f>COUNT(Hospitality!B11:B24)</f>
        <v>1</v>
      </c>
      <c r="C58" s="77"/>
      <c r="D58" s="77">
        <f>COUNTIF(Hospitality!D11:D24,"*")</f>
        <v>1</v>
      </c>
      <c r="E58" s="78"/>
      <c r="F58" s="78" t="b">
        <f>MIN(B58,D58)=MAX(B58,D58)</f>
        <v>1</v>
      </c>
    </row>
    <row r="59" spans="1:11" hidden="1" x14ac:dyDescent="0.2">
      <c r="A59" s="86" t="s">
        <v>108</v>
      </c>
      <c r="B59" s="76">
        <f>COUNT('All other expenses'!B11:B24)</f>
        <v>2</v>
      </c>
      <c r="C59" s="76"/>
      <c r="D59" s="76">
        <f>COUNTIF('All other expenses'!D11:D24,"*")</f>
        <v>1</v>
      </c>
      <c r="E59" s="76"/>
      <c r="F59" s="76" t="b">
        <f>MIN(B59,D59)=MAX(B59,D59)</f>
        <v>0</v>
      </c>
    </row>
    <row r="60" spans="1:11" hidden="1" x14ac:dyDescent="0.2">
      <c r="A60" s="85" t="s">
        <v>109</v>
      </c>
      <c r="B60" s="77">
        <f>COUNTIF('Gifts and benefits'!B11:B19,"*")</f>
        <v>3</v>
      </c>
      <c r="C60" s="77">
        <f>COUNTIF('Gifts and benefits'!C11:C19,"*")</f>
        <v>3</v>
      </c>
      <c r="D60" s="77"/>
      <c r="E60" s="77">
        <f>COUNTA('Gifts and benefits'!E11:E19)</f>
        <v>3</v>
      </c>
      <c r="F60" s="78" t="b">
        <f>MIN(B60,C60,E60)=MAX(B60,C60,E60)</f>
        <v>1</v>
      </c>
    </row>
    <row r="61" spans="1:11" x14ac:dyDescent="0.2"/>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0"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83"/>
  <sheetViews>
    <sheetView topLeftCell="A12" zoomScaleNormal="100" workbookViewId="0">
      <selection activeCell="B6" sqref="B6:E6"/>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7.5703125" customWidth="1"/>
    <col min="7" max="9" width="9.140625" hidden="1" customWidth="1"/>
    <col min="10" max="13" width="0" hidden="1" customWidth="1"/>
    <col min="14" max="16384" width="9.140625" hidden="1"/>
  </cols>
  <sheetData>
    <row r="1" spans="1:6" ht="26.25" customHeight="1" x14ac:dyDescent="0.2">
      <c r="A1" s="136" t="s">
        <v>110</v>
      </c>
      <c r="B1" s="136"/>
      <c r="C1" s="136"/>
      <c r="D1" s="136"/>
      <c r="E1" s="136"/>
      <c r="F1" s="17"/>
    </row>
    <row r="2" spans="1:6" ht="21" customHeight="1" x14ac:dyDescent="0.2">
      <c r="A2" s="3" t="s">
        <v>111</v>
      </c>
      <c r="B2" s="134" t="str">
        <f>'Summary and sign-off'!B2:F2</f>
        <v>Department of the Prime Minister and Cabinet</v>
      </c>
      <c r="C2" s="134"/>
      <c r="D2" s="134"/>
      <c r="E2" s="134"/>
      <c r="F2" s="17"/>
    </row>
    <row r="3" spans="1:6" ht="31.5" x14ac:dyDescent="0.2">
      <c r="A3" s="3" t="s">
        <v>112</v>
      </c>
      <c r="B3" s="134" t="str">
        <f>'Summary and sign-off'!B3:F3</f>
        <v>Ben King</v>
      </c>
      <c r="C3" s="134"/>
      <c r="D3" s="134"/>
      <c r="E3" s="134"/>
      <c r="F3" s="17"/>
    </row>
    <row r="4" spans="1:6" ht="21" customHeight="1" x14ac:dyDescent="0.2">
      <c r="A4" s="3" t="s">
        <v>113</v>
      </c>
      <c r="B4" s="134">
        <f>'Summary and sign-off'!B4:F4</f>
        <v>45390</v>
      </c>
      <c r="C4" s="134"/>
      <c r="D4" s="134"/>
      <c r="E4" s="134"/>
      <c r="F4" s="17"/>
    </row>
    <row r="5" spans="1:6" ht="21" customHeight="1" x14ac:dyDescent="0.2">
      <c r="A5" s="3" t="s">
        <v>114</v>
      </c>
      <c r="B5" s="134">
        <f>'Summary and sign-off'!B5:F5</f>
        <v>45473</v>
      </c>
      <c r="C5" s="134"/>
      <c r="D5" s="134"/>
      <c r="E5" s="134"/>
      <c r="F5" s="17"/>
    </row>
    <row r="6" spans="1:6" ht="21" customHeight="1" x14ac:dyDescent="0.2">
      <c r="A6" s="3" t="s">
        <v>115</v>
      </c>
      <c r="B6" s="129" t="s">
        <v>82</v>
      </c>
      <c r="C6" s="129"/>
      <c r="D6" s="129"/>
      <c r="E6" s="129"/>
      <c r="F6" s="17"/>
    </row>
    <row r="7" spans="1:6" ht="21" customHeight="1" x14ac:dyDescent="0.2">
      <c r="A7" s="3" t="s">
        <v>56</v>
      </c>
      <c r="B7" s="129" t="s">
        <v>84</v>
      </c>
      <c r="C7" s="129"/>
      <c r="D7" s="129"/>
      <c r="E7" s="129"/>
      <c r="F7" s="17"/>
    </row>
    <row r="8" spans="1:6" ht="36" customHeight="1" x14ac:dyDescent="0.2">
      <c r="A8" s="138" t="s">
        <v>116</v>
      </c>
      <c r="B8" s="139"/>
      <c r="C8" s="139"/>
      <c r="D8" s="139"/>
      <c r="E8" s="139"/>
      <c r="F8" s="19"/>
    </row>
    <row r="9" spans="1:6" ht="36" customHeight="1" x14ac:dyDescent="0.2">
      <c r="A9" s="140" t="s">
        <v>117</v>
      </c>
      <c r="B9" s="141"/>
      <c r="C9" s="141"/>
      <c r="D9" s="141"/>
      <c r="E9" s="141"/>
      <c r="F9" s="19"/>
    </row>
    <row r="10" spans="1:6" ht="24.75" customHeight="1" x14ac:dyDescent="0.2">
      <c r="A10" s="137" t="s">
        <v>118</v>
      </c>
      <c r="B10" s="142"/>
      <c r="C10" s="137"/>
      <c r="D10" s="137"/>
      <c r="E10" s="137"/>
      <c r="F10" s="29"/>
    </row>
    <row r="11" spans="1:6" ht="28.5" customHeight="1" x14ac:dyDescent="0.2">
      <c r="A11" s="24" t="s">
        <v>119</v>
      </c>
      <c r="B11" s="24" t="s">
        <v>120</v>
      </c>
      <c r="C11" s="24" t="s">
        <v>121</v>
      </c>
      <c r="D11" s="24" t="s">
        <v>122</v>
      </c>
      <c r="E11" s="24" t="s">
        <v>123</v>
      </c>
      <c r="F11" s="30"/>
    </row>
    <row r="12" spans="1:6" s="2" customFormat="1" ht="38.25" x14ac:dyDescent="0.2">
      <c r="A12" s="113" t="s">
        <v>180</v>
      </c>
      <c r="B12" s="114">
        <v>2050.4299999999998</v>
      </c>
      <c r="C12" s="115" t="s">
        <v>195</v>
      </c>
      <c r="D12" s="115" t="s">
        <v>181</v>
      </c>
      <c r="E12" s="116" t="s">
        <v>182</v>
      </c>
      <c r="F12" s="1"/>
    </row>
    <row r="13" spans="1:6" s="2" customFormat="1" x14ac:dyDescent="0.2">
      <c r="A13" s="113" t="s">
        <v>180</v>
      </c>
      <c r="B13" s="114">
        <v>2826.09</v>
      </c>
      <c r="C13" s="115" t="s">
        <v>183</v>
      </c>
      <c r="D13" s="115"/>
      <c r="E13" s="116"/>
      <c r="F13" s="1"/>
    </row>
    <row r="14" spans="1:6" s="2" customFormat="1" x14ac:dyDescent="0.2">
      <c r="A14" s="113">
        <v>45394</v>
      </c>
      <c r="B14" s="114">
        <v>26.44</v>
      </c>
      <c r="C14" s="115" t="s">
        <v>184</v>
      </c>
      <c r="D14" s="115" t="s">
        <v>185</v>
      </c>
      <c r="E14" s="116" t="s">
        <v>186</v>
      </c>
      <c r="F14" s="1"/>
    </row>
    <row r="15" spans="1:6" s="2" customFormat="1" x14ac:dyDescent="0.2">
      <c r="A15" s="113">
        <v>45396</v>
      </c>
      <c r="B15" s="114">
        <v>109.2</v>
      </c>
      <c r="C15" s="115" t="s">
        <v>191</v>
      </c>
      <c r="D15" s="115" t="s">
        <v>177</v>
      </c>
      <c r="E15" s="116" t="s">
        <v>176</v>
      </c>
      <c r="F15" s="1"/>
    </row>
    <row r="16" spans="1:6" s="2" customFormat="1" x14ac:dyDescent="0.2">
      <c r="A16" s="113">
        <v>45394</v>
      </c>
      <c r="B16" s="114">
        <v>25</v>
      </c>
      <c r="C16" s="115" t="s">
        <v>187</v>
      </c>
      <c r="D16" s="115"/>
      <c r="E16" s="116"/>
      <c r="F16" s="1"/>
    </row>
    <row r="17" spans="1:6" s="2" customFormat="1" x14ac:dyDescent="0.2">
      <c r="A17" s="113">
        <v>45394</v>
      </c>
      <c r="B17" s="114">
        <v>398.96</v>
      </c>
      <c r="C17" s="115" t="s">
        <v>194</v>
      </c>
      <c r="D17" s="115" t="s">
        <v>175</v>
      </c>
      <c r="E17" s="116" t="s">
        <v>174</v>
      </c>
      <c r="F17" s="1"/>
    </row>
    <row r="18" spans="1:6" s="2" customFormat="1" x14ac:dyDescent="0.2">
      <c r="A18" s="113">
        <v>45398</v>
      </c>
      <c r="B18" s="114">
        <v>130.55000000000001</v>
      </c>
      <c r="C18" s="115" t="s">
        <v>198</v>
      </c>
      <c r="D18" s="115" t="s">
        <v>199</v>
      </c>
      <c r="E18" s="116" t="s">
        <v>201</v>
      </c>
      <c r="F18" s="1"/>
    </row>
    <row r="19" spans="1:6" s="2" customFormat="1" x14ac:dyDescent="0.2">
      <c r="A19" s="113">
        <v>45398</v>
      </c>
      <c r="B19" s="114">
        <v>47.33</v>
      </c>
      <c r="C19" s="115" t="s">
        <v>200</v>
      </c>
      <c r="D19" s="115" t="s">
        <v>206</v>
      </c>
      <c r="E19" s="116" t="s">
        <v>202</v>
      </c>
      <c r="F19" s="1"/>
    </row>
    <row r="20" spans="1:6" s="2" customFormat="1" x14ac:dyDescent="0.2">
      <c r="A20" s="113">
        <v>45400</v>
      </c>
      <c r="B20" s="114">
        <v>25.51</v>
      </c>
      <c r="C20" s="115" t="s">
        <v>203</v>
      </c>
      <c r="D20" s="115" t="s">
        <v>205</v>
      </c>
      <c r="E20" s="116" t="s">
        <v>204</v>
      </c>
      <c r="F20" s="1"/>
    </row>
    <row r="21" spans="1:6" s="2" customFormat="1" x14ac:dyDescent="0.2">
      <c r="A21" s="113">
        <v>45402</v>
      </c>
      <c r="B21" s="114">
        <v>157.80000000000001</v>
      </c>
      <c r="C21" s="115" t="s">
        <v>192</v>
      </c>
      <c r="D21" s="115" t="s">
        <v>177</v>
      </c>
      <c r="E21" s="116" t="s">
        <v>190</v>
      </c>
      <c r="F21" s="1"/>
    </row>
    <row r="22" spans="1:6" s="2" customFormat="1" x14ac:dyDescent="0.2">
      <c r="A22" s="113">
        <v>45403</v>
      </c>
      <c r="B22" s="114">
        <v>303.48</v>
      </c>
      <c r="C22" s="115" t="s">
        <v>188</v>
      </c>
      <c r="D22" s="115" t="s">
        <v>189</v>
      </c>
      <c r="E22" s="116" t="s">
        <v>190</v>
      </c>
      <c r="F22" s="1"/>
    </row>
    <row r="23" spans="1:6" s="2" customFormat="1" x14ac:dyDescent="0.2">
      <c r="A23" s="113">
        <v>45403</v>
      </c>
      <c r="B23" s="114">
        <v>244.59</v>
      </c>
      <c r="C23" s="115" t="s">
        <v>196</v>
      </c>
      <c r="D23" s="115" t="s">
        <v>181</v>
      </c>
      <c r="E23" s="116" t="s">
        <v>197</v>
      </c>
      <c r="F23" s="1"/>
    </row>
    <row r="24" spans="1:6" s="2" customFormat="1" x14ac:dyDescent="0.2">
      <c r="A24" s="113">
        <v>45403</v>
      </c>
      <c r="B24" s="114">
        <v>5</v>
      </c>
      <c r="C24" s="115" t="s">
        <v>187</v>
      </c>
      <c r="D24" s="115"/>
      <c r="E24" s="116"/>
      <c r="F24" s="1"/>
    </row>
    <row r="25" spans="1:6" s="2" customFormat="1" x14ac:dyDescent="0.2">
      <c r="A25" s="113">
        <v>45403</v>
      </c>
      <c r="B25" s="114">
        <v>42.5</v>
      </c>
      <c r="C25" s="115" t="s">
        <v>193</v>
      </c>
      <c r="D25" s="115" t="s">
        <v>177</v>
      </c>
      <c r="E25" s="116" t="s">
        <v>172</v>
      </c>
      <c r="F25" s="1"/>
    </row>
    <row r="26" spans="1:6" s="2" customFormat="1" x14ac:dyDescent="0.2">
      <c r="F26" s="1"/>
    </row>
    <row r="27" spans="1:6" ht="19.5" customHeight="1" x14ac:dyDescent="0.2">
      <c r="A27" s="71" t="s">
        <v>124</v>
      </c>
      <c r="B27" s="72">
        <f>SUM(B12:B25)</f>
        <v>6392.880000000001</v>
      </c>
      <c r="C27" s="124" t="str">
        <f>IF(SUBTOTAL(3,B12:B25)=SUBTOTAL(103,B12:B25),'Summary and sign-off'!$A$48,'Summary and sign-off'!$A$49)</f>
        <v>Check - there are no hidden rows with data</v>
      </c>
      <c r="D27" s="135" t="str">
        <f>IF('Summary and sign-off'!F55='Summary and sign-off'!F54,'Summary and sign-off'!A51,'Summary and sign-off'!A50)</f>
        <v>Not all lines have an entry for "Cost in NZ$" and "Type of expense"</v>
      </c>
      <c r="E27" s="135"/>
      <c r="F27" s="17"/>
    </row>
    <row r="28" spans="1:6" ht="10.5" customHeight="1" x14ac:dyDescent="0.2">
      <c r="A28" s="17"/>
      <c r="B28" s="19"/>
      <c r="C28" s="17"/>
      <c r="D28" s="17"/>
      <c r="E28" s="17"/>
      <c r="F28" s="17"/>
    </row>
    <row r="29" spans="1:6" ht="24.75" customHeight="1" x14ac:dyDescent="0.2">
      <c r="A29" s="137" t="s">
        <v>125</v>
      </c>
      <c r="B29" s="137"/>
      <c r="C29" s="137"/>
      <c r="D29" s="137"/>
      <c r="E29" s="137"/>
      <c r="F29" s="29"/>
    </row>
    <row r="30" spans="1:6" ht="32.450000000000003" customHeight="1" x14ac:dyDescent="0.2">
      <c r="A30" s="24" t="s">
        <v>119</v>
      </c>
      <c r="B30" s="24" t="s">
        <v>63</v>
      </c>
      <c r="C30" s="24" t="s">
        <v>126</v>
      </c>
      <c r="D30" s="24" t="s">
        <v>122</v>
      </c>
      <c r="E30" s="24" t="s">
        <v>123</v>
      </c>
      <c r="F30" s="30"/>
    </row>
    <row r="31" spans="1:6" x14ac:dyDescent="0.2"/>
    <row r="32" spans="1:6" x14ac:dyDescent="0.2"/>
    <row r="33" spans="1:6" x14ac:dyDescent="0.2"/>
    <row r="34" spans="1:6" x14ac:dyDescent="0.2"/>
    <row r="35" spans="1:6" x14ac:dyDescent="0.2"/>
    <row r="36" spans="1:6" x14ac:dyDescent="0.2"/>
    <row r="37" spans="1:6" x14ac:dyDescent="0.2"/>
    <row r="38" spans="1:6" s="2" customFormat="1" x14ac:dyDescent="0.2">
      <c r="A38" s="113"/>
      <c r="B38" s="114"/>
      <c r="C38" s="115"/>
      <c r="D38" s="115"/>
      <c r="E38" s="116"/>
      <c r="F38" s="1"/>
    </row>
    <row r="39" spans="1:6" s="2" customFormat="1" x14ac:dyDescent="0.2">
      <c r="A39" s="113"/>
      <c r="B39" s="114"/>
      <c r="C39" s="115"/>
      <c r="D39" s="115"/>
      <c r="E39" s="116"/>
      <c r="F39" s="1"/>
    </row>
    <row r="40" spans="1:6" s="2" customFormat="1" hidden="1" x14ac:dyDescent="0.2">
      <c r="A40" s="104"/>
      <c r="B40" s="105"/>
      <c r="C40" s="106"/>
      <c r="D40" s="106"/>
      <c r="E40" s="107"/>
      <c r="F40" s="1"/>
    </row>
    <row r="41" spans="1:6" ht="19.5" customHeight="1" x14ac:dyDescent="0.2">
      <c r="A41" s="71" t="s">
        <v>127</v>
      </c>
      <c r="B41" s="72"/>
      <c r="C41" s="124" t="str">
        <f>IF(SUBTOTAL(3,B14:B40)=SUBTOTAL(103,B14:B40),'Summary and sign-off'!$A$48,'Summary and sign-off'!$A$49)</f>
        <v>Check - there are no hidden rows with data</v>
      </c>
      <c r="D41" s="135" t="str">
        <f>IF('Summary and sign-off'!F56='Summary and sign-off'!F54,'Summary and sign-off'!A51,'Summary and sign-off'!A50)</f>
        <v>Not all lines have an entry for "Cost in NZ$" and "Type of expense"</v>
      </c>
      <c r="E41" s="135"/>
      <c r="F41" s="17"/>
    </row>
    <row r="42" spans="1:6" ht="10.5" customHeight="1" x14ac:dyDescent="0.2">
      <c r="A42" s="17"/>
      <c r="B42" s="19"/>
      <c r="C42" s="17"/>
      <c r="D42" s="17"/>
      <c r="E42" s="17"/>
      <c r="F42" s="17"/>
    </row>
    <row r="43" spans="1:6" ht="24.75" customHeight="1" x14ac:dyDescent="0.2">
      <c r="A43" s="137" t="s">
        <v>128</v>
      </c>
      <c r="B43" s="137"/>
      <c r="C43" s="137"/>
      <c r="D43" s="137"/>
      <c r="E43" s="137"/>
      <c r="F43" s="17"/>
    </row>
    <row r="44" spans="1:6" ht="27" customHeight="1" x14ac:dyDescent="0.2">
      <c r="A44" s="24" t="s">
        <v>119</v>
      </c>
      <c r="B44" s="24" t="s">
        <v>63</v>
      </c>
      <c r="C44" s="24" t="s">
        <v>129</v>
      </c>
      <c r="D44" s="24" t="s">
        <v>130</v>
      </c>
      <c r="E44" s="24" t="s">
        <v>123</v>
      </c>
      <c r="F44" s="28"/>
    </row>
    <row r="45" spans="1:6" s="2" customFormat="1" x14ac:dyDescent="0.2">
      <c r="A45" s="113">
        <v>45405</v>
      </c>
      <c r="B45" s="114">
        <v>13.89</v>
      </c>
      <c r="C45" s="115" t="s">
        <v>218</v>
      </c>
      <c r="D45" s="115" t="s">
        <v>185</v>
      </c>
      <c r="E45" s="116" t="s">
        <v>172</v>
      </c>
      <c r="F45" s="1"/>
    </row>
    <row r="46" spans="1:6" s="2" customFormat="1" x14ac:dyDescent="0.2">
      <c r="A46" s="113"/>
      <c r="B46" s="114"/>
      <c r="C46" s="115"/>
      <c r="D46" s="115"/>
      <c r="E46" s="116"/>
      <c r="F46" s="1"/>
    </row>
    <row r="47" spans="1:6" s="2" customFormat="1" x14ac:dyDescent="0.2">
      <c r="A47" s="113"/>
      <c r="B47" s="114"/>
      <c r="C47" s="115"/>
      <c r="D47" s="115"/>
      <c r="E47" s="116"/>
      <c r="F47" s="1"/>
    </row>
    <row r="48" spans="1:6" s="2" customFormat="1" x14ac:dyDescent="0.2">
      <c r="A48" s="113"/>
      <c r="B48" s="114"/>
      <c r="C48" s="115"/>
      <c r="D48" s="115"/>
      <c r="E48" s="116"/>
      <c r="F48" s="1"/>
    </row>
    <row r="49" spans="1:6" s="2" customFormat="1" x14ac:dyDescent="0.2">
      <c r="A49" s="113"/>
      <c r="B49" s="114"/>
      <c r="C49" s="115"/>
      <c r="D49" s="115"/>
      <c r="E49" s="116"/>
      <c r="F49" s="1"/>
    </row>
    <row r="50" spans="1:6" s="2" customFormat="1" x14ac:dyDescent="0.2">
      <c r="A50" s="113"/>
      <c r="B50" s="114"/>
      <c r="C50" s="115"/>
      <c r="D50" s="115"/>
      <c r="E50" s="116"/>
      <c r="F50" s="1"/>
    </row>
    <row r="51" spans="1:6" s="2" customFormat="1" x14ac:dyDescent="0.2">
      <c r="A51" s="113"/>
      <c r="B51" s="114"/>
      <c r="C51" s="115"/>
      <c r="D51" s="115"/>
      <c r="E51" s="116"/>
      <c r="F51" s="1"/>
    </row>
    <row r="52" spans="1:6" s="2" customFormat="1" x14ac:dyDescent="0.2">
      <c r="A52" s="113"/>
      <c r="B52" s="114"/>
      <c r="C52" s="115"/>
      <c r="D52" s="115"/>
      <c r="E52" s="116"/>
      <c r="F52" s="1"/>
    </row>
    <row r="53" spans="1:6" s="2" customFormat="1" x14ac:dyDescent="0.2">
      <c r="A53" s="113"/>
      <c r="B53" s="114"/>
      <c r="C53" s="115"/>
      <c r="D53" s="115"/>
      <c r="E53" s="116"/>
      <c r="F53" s="1"/>
    </row>
    <row r="54" spans="1:6" s="2" customFormat="1" hidden="1" x14ac:dyDescent="0.2">
      <c r="A54" s="94"/>
      <c r="B54" s="95"/>
      <c r="C54" s="96"/>
      <c r="D54" s="96"/>
      <c r="E54" s="97"/>
      <c r="F54" s="1"/>
    </row>
    <row r="55" spans="1:6" ht="19.5" customHeight="1" x14ac:dyDescent="0.2">
      <c r="A55" s="71" t="s">
        <v>131</v>
      </c>
      <c r="B55" s="72">
        <f>SUM(B45:B54)</f>
        <v>13.89</v>
      </c>
      <c r="C55" s="124" t="str">
        <f>IF(SUBTOTAL(3,B45:B54)=SUBTOTAL(103,B45:B54),'Summary and sign-off'!$A$48,'Summary and sign-off'!$A$49)</f>
        <v>Check - there are no hidden rows with data</v>
      </c>
      <c r="D55" s="135" t="str">
        <f>IF('Summary and sign-off'!F57='Summary and sign-off'!F54,'Summary and sign-off'!A51,'Summary and sign-off'!A50)</f>
        <v>Check - each entry provides sufficient information</v>
      </c>
      <c r="E55" s="135"/>
      <c r="F55" s="17"/>
    </row>
    <row r="56" spans="1:6" ht="10.5" customHeight="1" x14ac:dyDescent="0.2">
      <c r="A56" s="17"/>
      <c r="B56" s="57"/>
      <c r="C56" s="19"/>
      <c r="D56" s="17"/>
      <c r="E56" s="17"/>
      <c r="F56" s="17"/>
    </row>
    <row r="57" spans="1:6" ht="34.5" customHeight="1" x14ac:dyDescent="0.2">
      <c r="A57" s="31" t="s">
        <v>132</v>
      </c>
      <c r="B57" s="58">
        <f>B27+B41+B55</f>
        <v>6406.7700000000013</v>
      </c>
      <c r="C57" s="32"/>
      <c r="D57" s="32"/>
      <c r="E57" s="32"/>
      <c r="F57" s="17"/>
    </row>
    <row r="58" spans="1:6" x14ac:dyDescent="0.2">
      <c r="A58" s="17"/>
      <c r="B58" s="19"/>
      <c r="C58" s="17"/>
      <c r="D58" s="17"/>
      <c r="E58" s="17"/>
      <c r="F58" s="17"/>
    </row>
    <row r="59" spans="1:6" x14ac:dyDescent="0.2">
      <c r="A59" s="18" t="s">
        <v>74</v>
      </c>
      <c r="B59" s="19"/>
      <c r="C59" s="17"/>
      <c r="D59" s="17"/>
      <c r="E59" s="17"/>
      <c r="F59" s="17"/>
    </row>
    <row r="60" spans="1:6" ht="12.6" customHeight="1" x14ac:dyDescent="0.2">
      <c r="A60" s="20" t="s">
        <v>133</v>
      </c>
      <c r="F60" s="17"/>
    </row>
    <row r="61" spans="1:6" ht="12.95" customHeight="1" x14ac:dyDescent="0.2">
      <c r="A61" s="20" t="s">
        <v>134</v>
      </c>
      <c r="B61" s="17"/>
      <c r="D61" s="17"/>
      <c r="F61" s="17"/>
    </row>
    <row r="62" spans="1:6" x14ac:dyDescent="0.2">
      <c r="A62" s="20" t="s">
        <v>135</v>
      </c>
      <c r="F62" s="17"/>
    </row>
    <row r="63" spans="1:6" x14ac:dyDescent="0.2">
      <c r="A63" s="20" t="s">
        <v>80</v>
      </c>
      <c r="B63" s="19"/>
      <c r="C63" s="17"/>
      <c r="D63" s="17"/>
      <c r="E63" s="17"/>
      <c r="F63" s="17"/>
    </row>
    <row r="64" spans="1:6" ht="12.95" customHeight="1" x14ac:dyDescent="0.2">
      <c r="A64" s="20" t="s">
        <v>136</v>
      </c>
      <c r="B64" s="17"/>
      <c r="D64" s="17"/>
      <c r="F64" s="17"/>
    </row>
    <row r="65" spans="1:6" x14ac:dyDescent="0.2">
      <c r="A65" s="20" t="s">
        <v>137</v>
      </c>
      <c r="F65" s="17"/>
    </row>
    <row r="66" spans="1:6" x14ac:dyDescent="0.2">
      <c r="A66" s="20" t="s">
        <v>138</v>
      </c>
      <c r="B66" s="20"/>
      <c r="C66" s="20"/>
      <c r="D66" s="20"/>
      <c r="F66" s="17"/>
    </row>
    <row r="67" spans="1:6" x14ac:dyDescent="0.2">
      <c r="A67" s="26"/>
      <c r="B67" s="17"/>
      <c r="C67" s="17"/>
      <c r="D67" s="17"/>
      <c r="E67" s="17"/>
      <c r="F67" s="17"/>
    </row>
    <row r="68" spans="1:6" hidden="1" x14ac:dyDescent="0.2">
      <c r="A68" s="26"/>
      <c r="B68" s="17"/>
      <c r="C68" s="17"/>
      <c r="D68" s="17"/>
      <c r="E68" s="17"/>
      <c r="F68" s="17"/>
    </row>
    <row r="69" spans="1:6" x14ac:dyDescent="0.2"/>
    <row r="70" spans="1:6" x14ac:dyDescent="0.2"/>
    <row r="73" spans="1:6" ht="12.75" hidden="1" customHeight="1" x14ac:dyDescent="0.2"/>
    <row r="76" spans="1:6" hidden="1" x14ac:dyDescent="0.2">
      <c r="A76" s="26"/>
      <c r="B76" s="17"/>
      <c r="C76" s="17"/>
      <c r="D76" s="17"/>
      <c r="E76" s="17"/>
      <c r="F76" s="17"/>
    </row>
    <row r="77" spans="1:6" hidden="1" x14ac:dyDescent="0.2">
      <c r="A77" s="26"/>
      <c r="B77" s="17"/>
      <c r="C77" s="17"/>
      <c r="D77" s="17"/>
      <c r="E77" s="17"/>
      <c r="F77" s="17"/>
    </row>
    <row r="78" spans="1:6" hidden="1" x14ac:dyDescent="0.2">
      <c r="A78" s="26"/>
      <c r="B78" s="17"/>
      <c r="C78" s="17"/>
      <c r="D78" s="17"/>
      <c r="E78" s="17"/>
      <c r="F78" s="17"/>
    </row>
    <row r="79" spans="1:6" hidden="1" x14ac:dyDescent="0.2">
      <c r="A79" s="26"/>
      <c r="B79" s="17"/>
      <c r="C79" s="17"/>
      <c r="D79" s="17"/>
      <c r="E79" s="17"/>
      <c r="F79" s="17"/>
    </row>
    <row r="80" spans="1:6" hidden="1" x14ac:dyDescent="0.2">
      <c r="A80" s="26"/>
      <c r="B80" s="17"/>
      <c r="C80" s="17"/>
      <c r="D80" s="17"/>
      <c r="E80" s="17"/>
      <c r="F80" s="17"/>
    </row>
    <row r="81" x14ac:dyDescent="0.2"/>
    <row r="82" x14ac:dyDescent="0.2"/>
    <row r="83" x14ac:dyDescent="0.2"/>
  </sheetData>
  <sheetProtection formatCells="0" formatRows="0" insertColumns="0" insertRows="0" deleteRows="0"/>
  <mergeCells count="15">
    <mergeCell ref="B7:E7"/>
    <mergeCell ref="B5:E5"/>
    <mergeCell ref="D55:E55"/>
    <mergeCell ref="A1:E1"/>
    <mergeCell ref="A29:E29"/>
    <mergeCell ref="A43:E43"/>
    <mergeCell ref="B2:E2"/>
    <mergeCell ref="B3:E3"/>
    <mergeCell ref="B4:E4"/>
    <mergeCell ref="A8:E8"/>
    <mergeCell ref="A9:E9"/>
    <mergeCell ref="B6:E6"/>
    <mergeCell ref="D27:E27"/>
    <mergeCell ref="D41:E41"/>
    <mergeCell ref="A10:E10"/>
  </mergeCells>
  <dataValidations xWindow="1657" yWindow="382"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39:A40 A12:A14 A45 A54"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44 A30 A11" xr:uid="{00000000-0002-0000-02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46:A53 A38 A14:A25" xr:uid="{67A21C94-90C0-4AFE-B6AC-F64AD77E4F2B}">
      <formula1>$B$4</formula1>
      <formula2>$B$5</formula2>
    </dataValidation>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xWindow="1657" yWindow="382"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B45:B54 B38:B40 B12:B25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C11" sqref="C11"/>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9.28515625" customWidth="1"/>
    <col min="7" max="10" width="9.140625" hidden="1" customWidth="1"/>
    <col min="11" max="13" width="0" hidden="1" customWidth="1"/>
  </cols>
  <sheetData>
    <row r="1" spans="1:6" ht="26.25" customHeight="1" x14ac:dyDescent="0.2">
      <c r="A1" s="136" t="s">
        <v>110</v>
      </c>
      <c r="B1" s="136"/>
      <c r="C1" s="136"/>
      <c r="D1" s="136"/>
      <c r="E1" s="136"/>
    </row>
    <row r="2" spans="1:6" ht="21" customHeight="1" x14ac:dyDescent="0.2">
      <c r="A2" s="3" t="s">
        <v>111</v>
      </c>
      <c r="B2" s="134" t="str">
        <f>'Summary and sign-off'!B2:F2</f>
        <v>Department of the Prime Minister and Cabinet</v>
      </c>
      <c r="C2" s="134"/>
      <c r="D2" s="134"/>
      <c r="E2" s="134"/>
    </row>
    <row r="3" spans="1:6" ht="31.5" x14ac:dyDescent="0.2">
      <c r="A3" s="3" t="s">
        <v>112</v>
      </c>
      <c r="B3" s="134" t="str">
        <f>'Summary and sign-off'!B3:F3</f>
        <v>Ben King</v>
      </c>
      <c r="C3" s="134"/>
      <c r="D3" s="134"/>
      <c r="E3" s="134"/>
    </row>
    <row r="4" spans="1:6" ht="21" customHeight="1" x14ac:dyDescent="0.2">
      <c r="A4" s="3" t="s">
        <v>113</v>
      </c>
      <c r="B4" s="134">
        <f>'Summary and sign-off'!B4:F4</f>
        <v>45390</v>
      </c>
      <c r="C4" s="134"/>
      <c r="D4" s="134"/>
      <c r="E4" s="134"/>
    </row>
    <row r="5" spans="1:6" ht="21" customHeight="1" x14ac:dyDescent="0.2">
      <c r="A5" s="3" t="s">
        <v>114</v>
      </c>
      <c r="B5" s="134">
        <f>'Summary and sign-off'!B5:F5</f>
        <v>45473</v>
      </c>
      <c r="C5" s="134"/>
      <c r="D5" s="134"/>
      <c r="E5" s="134"/>
    </row>
    <row r="6" spans="1:6" ht="21" customHeight="1" x14ac:dyDescent="0.2">
      <c r="A6" s="3" t="s">
        <v>115</v>
      </c>
      <c r="B6" s="129" t="s">
        <v>82</v>
      </c>
      <c r="C6" s="129"/>
      <c r="D6" s="129"/>
      <c r="E6" s="129"/>
    </row>
    <row r="7" spans="1:6" ht="21" customHeight="1" x14ac:dyDescent="0.2">
      <c r="A7" s="3" t="s">
        <v>56</v>
      </c>
      <c r="B7" s="129" t="s">
        <v>84</v>
      </c>
      <c r="C7" s="129"/>
      <c r="D7" s="129"/>
      <c r="E7" s="129"/>
    </row>
    <row r="8" spans="1:6" ht="35.25" customHeight="1" x14ac:dyDescent="0.25">
      <c r="A8" s="145" t="s">
        <v>139</v>
      </c>
      <c r="B8" s="145"/>
      <c r="C8" s="146"/>
      <c r="D8" s="146"/>
      <c r="E8" s="146"/>
      <c r="F8" s="27"/>
    </row>
    <row r="9" spans="1:6" ht="35.25" customHeight="1" x14ac:dyDescent="0.25">
      <c r="A9" s="143" t="s">
        <v>140</v>
      </c>
      <c r="B9" s="144"/>
      <c r="C9" s="144"/>
      <c r="D9" s="144"/>
      <c r="E9" s="144"/>
      <c r="F9" s="27"/>
    </row>
    <row r="10" spans="1:6" ht="27" customHeight="1" x14ac:dyDescent="0.2">
      <c r="A10" s="24" t="s">
        <v>141</v>
      </c>
      <c r="B10" s="24" t="s">
        <v>63</v>
      </c>
      <c r="C10" s="24" t="s">
        <v>142</v>
      </c>
      <c r="D10" s="24" t="s">
        <v>143</v>
      </c>
      <c r="E10" s="24" t="s">
        <v>123</v>
      </c>
      <c r="F10" s="20"/>
    </row>
    <row r="11" spans="1:6" s="2" customFormat="1" x14ac:dyDescent="0.2">
      <c r="A11" s="117">
        <v>45406</v>
      </c>
      <c r="B11" s="114">
        <v>472.61</v>
      </c>
      <c r="C11" s="118" t="s">
        <v>220</v>
      </c>
      <c r="D11" s="118" t="s">
        <v>207</v>
      </c>
      <c r="E11" s="119" t="s">
        <v>208</v>
      </c>
    </row>
    <row r="12" spans="1:6" s="2" customFormat="1" x14ac:dyDescent="0.2">
      <c r="A12" s="113"/>
      <c r="B12" s="114"/>
      <c r="C12" s="118"/>
      <c r="D12" s="118"/>
      <c r="E12" s="119"/>
    </row>
    <row r="13" spans="1:6" s="2" customFormat="1" x14ac:dyDescent="0.2">
      <c r="A13" s="113"/>
      <c r="B13" s="114"/>
      <c r="C13" s="118"/>
      <c r="D13" s="118"/>
      <c r="E13" s="119"/>
    </row>
    <row r="14" spans="1:6" s="2" customFormat="1" x14ac:dyDescent="0.2">
      <c r="A14" s="113"/>
      <c r="B14" s="114"/>
      <c r="C14" s="118"/>
      <c r="D14" s="118"/>
      <c r="E14" s="119"/>
    </row>
    <row r="15" spans="1:6" s="2" customFormat="1" x14ac:dyDescent="0.2">
      <c r="A15" s="113"/>
      <c r="B15" s="114"/>
      <c r="C15" s="118"/>
      <c r="D15" s="118"/>
      <c r="E15" s="119"/>
    </row>
    <row r="16" spans="1:6" s="2" customFormat="1" x14ac:dyDescent="0.2">
      <c r="A16" s="113"/>
      <c r="B16" s="114"/>
      <c r="C16" s="118"/>
      <c r="D16" s="118"/>
      <c r="E16" s="119"/>
    </row>
    <row r="17" spans="1:6" s="2" customFormat="1" x14ac:dyDescent="0.2">
      <c r="A17" s="113"/>
      <c r="B17" s="114"/>
      <c r="C17" s="118"/>
      <c r="D17" s="118"/>
      <c r="E17" s="119"/>
    </row>
    <row r="18" spans="1:6" s="2" customFormat="1" x14ac:dyDescent="0.2">
      <c r="A18" s="113"/>
      <c r="B18" s="114"/>
      <c r="C18" s="118"/>
      <c r="D18" s="118"/>
      <c r="E18" s="119"/>
    </row>
    <row r="19" spans="1:6" s="2" customFormat="1" x14ac:dyDescent="0.2">
      <c r="A19" s="113"/>
      <c r="B19" s="114"/>
      <c r="C19" s="118"/>
      <c r="D19" s="118"/>
      <c r="E19" s="119"/>
    </row>
    <row r="20" spans="1:6" s="2" customFormat="1" x14ac:dyDescent="0.2">
      <c r="A20" s="113"/>
      <c r="B20" s="114"/>
      <c r="C20" s="118"/>
      <c r="D20" s="118"/>
      <c r="E20" s="119"/>
    </row>
    <row r="21" spans="1:6" s="2" customFormat="1" x14ac:dyDescent="0.2">
      <c r="A21" s="113"/>
      <c r="B21" s="114"/>
      <c r="C21" s="118"/>
      <c r="D21" s="118"/>
      <c r="E21" s="119"/>
    </row>
    <row r="22" spans="1:6" s="2" customFormat="1" x14ac:dyDescent="0.2">
      <c r="A22" s="117"/>
      <c r="B22" s="114"/>
      <c r="C22" s="118"/>
      <c r="D22" s="118"/>
      <c r="E22" s="119"/>
    </row>
    <row r="23" spans="1:6" s="2" customFormat="1" x14ac:dyDescent="0.2">
      <c r="A23" s="117"/>
      <c r="B23" s="114"/>
      <c r="C23" s="118"/>
      <c r="D23" s="118"/>
      <c r="E23" s="119"/>
    </row>
    <row r="24" spans="1:6" s="2" customFormat="1" ht="11.25" hidden="1" customHeight="1" x14ac:dyDescent="0.2">
      <c r="A24" s="98"/>
      <c r="B24" s="95"/>
      <c r="C24" s="99"/>
      <c r="D24" s="99"/>
      <c r="E24" s="100"/>
    </row>
    <row r="25" spans="1:6" ht="34.5" customHeight="1" x14ac:dyDescent="0.2">
      <c r="A25" s="53" t="s">
        <v>144</v>
      </c>
      <c r="B25" s="62">
        <f>SUM(B11:B24)</f>
        <v>472.61</v>
      </c>
      <c r="C25" s="70" t="str">
        <f>IF(SUBTOTAL(3,B11:B24)=SUBTOTAL(103,B11:B24),'Summary and sign-off'!$A$48,'Summary and sign-off'!$A$49)</f>
        <v>Check - there are no hidden rows with data</v>
      </c>
      <c r="D25" s="135" t="str">
        <f>IF('Summary and sign-off'!F58='Summary and sign-off'!F54,'Summary and sign-off'!A51,'Summary and sign-off'!A50)</f>
        <v>Check - each entry provides sufficient information</v>
      </c>
      <c r="E25" s="135"/>
      <c r="F25" s="2"/>
    </row>
    <row r="26" spans="1:6" x14ac:dyDescent="0.2">
      <c r="A26" s="18"/>
      <c r="B26" s="17"/>
      <c r="C26" s="17"/>
      <c r="D26" s="17"/>
      <c r="E26" s="17"/>
    </row>
    <row r="27" spans="1:6" x14ac:dyDescent="0.2">
      <c r="A27" s="18" t="s">
        <v>74</v>
      </c>
      <c r="B27" s="19"/>
      <c r="C27" s="17"/>
      <c r="D27" s="17"/>
      <c r="E27" s="17"/>
    </row>
    <row r="28" spans="1:6" ht="12.75" customHeight="1" x14ac:dyDescent="0.2">
      <c r="A28" s="20" t="s">
        <v>145</v>
      </c>
      <c r="B28" s="20"/>
      <c r="C28" s="20"/>
      <c r="D28" s="20"/>
      <c r="E28" s="20"/>
    </row>
    <row r="29" spans="1:6" x14ac:dyDescent="0.2">
      <c r="A29" s="20" t="s">
        <v>146</v>
      </c>
      <c r="B29" s="20"/>
      <c r="C29" s="28"/>
      <c r="D29" s="28"/>
      <c r="E29" s="28"/>
    </row>
    <row r="30" spans="1:6" x14ac:dyDescent="0.2">
      <c r="A30" s="20" t="s">
        <v>80</v>
      </c>
      <c r="B30" s="19"/>
      <c r="C30" s="17"/>
      <c r="D30" s="17"/>
      <c r="E30" s="17"/>
      <c r="F30" s="17"/>
    </row>
    <row r="31" spans="1:6" x14ac:dyDescent="0.2">
      <c r="A31" s="20" t="s">
        <v>147</v>
      </c>
      <c r="B31" s="20"/>
      <c r="C31" s="28"/>
      <c r="D31" s="28"/>
      <c r="E31" s="28"/>
    </row>
    <row r="32" spans="1:6" ht="12.75" customHeight="1" x14ac:dyDescent="0.2">
      <c r="A32" s="20" t="s">
        <v>148</v>
      </c>
      <c r="B32" s="20"/>
      <c r="C32" s="22"/>
      <c r="D32" s="22"/>
      <c r="E32" s="22"/>
    </row>
    <row r="33" spans="1:5" x14ac:dyDescent="0.2">
      <c r="A33" s="17"/>
      <c r="B33" s="17"/>
      <c r="C33" s="17"/>
      <c r="D33" s="17"/>
      <c r="E33" s="17"/>
    </row>
  </sheetData>
  <sheetProtection formatCells="0" insertRows="0" deleteRows="0"/>
  <mergeCells count="10">
    <mergeCell ref="D25:E25"/>
    <mergeCell ref="B6:E6"/>
    <mergeCell ref="B5:E5"/>
    <mergeCell ref="A1:E1"/>
    <mergeCell ref="A9:E9"/>
    <mergeCell ref="B2:E2"/>
    <mergeCell ref="B3:E3"/>
    <mergeCell ref="B4:E4"/>
    <mergeCell ref="A8:E8"/>
    <mergeCell ref="B7:E7"/>
  </mergeCells>
  <dataValidations xWindow="721" yWindow="637"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5 A16 A17 A18 A19 A20 A21 A22 A23" xr:uid="{9A7E9F63-43B8-46EF-8656-0D5E1A7A706A}">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xWindow="721" yWindow="637"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39"/>
  <sheetViews>
    <sheetView zoomScaleNormal="100" workbookViewId="0">
      <selection activeCell="C17" sqref="C17"/>
    </sheetView>
  </sheetViews>
  <sheetFormatPr defaultColWidth="0" defaultRowHeight="12.75" zeroHeight="1" x14ac:dyDescent="0.2"/>
  <cols>
    <col min="1" max="1" width="35.7109375" customWidth="1"/>
    <col min="2" max="2" width="14.28515625" customWidth="1"/>
    <col min="3" max="3" width="71.42578125" customWidth="1"/>
    <col min="4" max="4" width="50" customWidth="1"/>
    <col min="5" max="5" width="21.42578125" customWidth="1"/>
    <col min="6" max="6" width="36.85546875" customWidth="1"/>
    <col min="7" max="10" width="9.140625" hidden="1" customWidth="1"/>
    <col min="11" max="13" width="0" hidden="1" customWidth="1"/>
    <col min="14" max="16384" width="9.140625" hidden="1"/>
  </cols>
  <sheetData>
    <row r="1" spans="1:6" ht="26.25" customHeight="1" x14ac:dyDescent="0.2">
      <c r="A1" s="136" t="s">
        <v>110</v>
      </c>
      <c r="B1" s="136"/>
      <c r="C1" s="136"/>
      <c r="D1" s="136"/>
      <c r="E1" s="136"/>
    </row>
    <row r="2" spans="1:6" ht="21" customHeight="1" x14ac:dyDescent="0.2">
      <c r="A2" s="3" t="s">
        <v>111</v>
      </c>
      <c r="B2" s="134" t="str">
        <f>'Summary and sign-off'!B2:F2</f>
        <v>Department of the Prime Minister and Cabinet</v>
      </c>
      <c r="C2" s="134"/>
      <c r="D2" s="134"/>
      <c r="E2" s="134"/>
    </row>
    <row r="3" spans="1:6" ht="31.5" x14ac:dyDescent="0.2">
      <c r="A3" s="3" t="s">
        <v>149</v>
      </c>
      <c r="B3" s="134" t="str">
        <f>'Summary and sign-off'!B3:F3</f>
        <v>Ben King</v>
      </c>
      <c r="C3" s="134"/>
      <c r="D3" s="134"/>
      <c r="E3" s="134"/>
    </row>
    <row r="4" spans="1:6" ht="21" customHeight="1" x14ac:dyDescent="0.2">
      <c r="A4" s="3" t="s">
        <v>113</v>
      </c>
      <c r="B4" s="134">
        <f>'Summary and sign-off'!B4:F4</f>
        <v>45390</v>
      </c>
      <c r="C4" s="134"/>
      <c r="D4" s="134"/>
      <c r="E4" s="134"/>
    </row>
    <row r="5" spans="1:6" ht="21" customHeight="1" x14ac:dyDescent="0.2">
      <c r="A5" s="3" t="s">
        <v>114</v>
      </c>
      <c r="B5" s="134">
        <f>'Summary and sign-off'!B5:F5</f>
        <v>45473</v>
      </c>
      <c r="C5" s="134"/>
      <c r="D5" s="134"/>
      <c r="E5" s="134"/>
    </row>
    <row r="6" spans="1:6" ht="21" customHeight="1" x14ac:dyDescent="0.2">
      <c r="A6" s="3" t="s">
        <v>115</v>
      </c>
      <c r="B6" s="129" t="s">
        <v>82</v>
      </c>
      <c r="C6" s="129"/>
      <c r="D6" s="129"/>
      <c r="E6" s="129"/>
      <c r="F6" s="23"/>
    </row>
    <row r="7" spans="1:6" ht="21" customHeight="1" x14ac:dyDescent="0.2">
      <c r="A7" s="3" t="s">
        <v>56</v>
      </c>
      <c r="B7" s="129" t="s">
        <v>84</v>
      </c>
      <c r="C7" s="129"/>
      <c r="D7" s="129"/>
      <c r="E7" s="129"/>
      <c r="F7" s="23"/>
    </row>
    <row r="8" spans="1:6" ht="35.25" customHeight="1" x14ac:dyDescent="0.2">
      <c r="A8" s="139" t="s">
        <v>150</v>
      </c>
      <c r="B8" s="139"/>
      <c r="C8" s="146"/>
      <c r="D8" s="146"/>
      <c r="E8" s="146"/>
    </row>
    <row r="9" spans="1:6" ht="35.25" customHeight="1" x14ac:dyDescent="0.2">
      <c r="A9" s="147" t="s">
        <v>151</v>
      </c>
      <c r="B9" s="148"/>
      <c r="C9" s="148"/>
      <c r="D9" s="148"/>
      <c r="E9" s="148"/>
    </row>
    <row r="10" spans="1:6" ht="27" customHeight="1" x14ac:dyDescent="0.2">
      <c r="A10" s="24" t="s">
        <v>119</v>
      </c>
      <c r="B10" s="24" t="s">
        <v>63</v>
      </c>
      <c r="C10" s="24" t="s">
        <v>152</v>
      </c>
      <c r="D10" s="24" t="s">
        <v>153</v>
      </c>
      <c r="E10" s="24" t="s">
        <v>123</v>
      </c>
      <c r="F10" s="20"/>
    </row>
    <row r="11" spans="1:6" s="2" customFormat="1" hidden="1" x14ac:dyDescent="0.2">
      <c r="A11" s="98"/>
      <c r="B11" s="95"/>
      <c r="C11" s="99"/>
      <c r="D11" s="99"/>
      <c r="E11" s="100"/>
    </row>
    <row r="12" spans="1:6" s="2" customFormat="1" x14ac:dyDescent="0.2">
      <c r="A12" s="113">
        <v>45439</v>
      </c>
      <c r="B12" s="114">
        <v>30.44</v>
      </c>
      <c r="C12" s="118" t="s">
        <v>178</v>
      </c>
      <c r="D12" s="118"/>
      <c r="E12" s="119" t="s">
        <v>173</v>
      </c>
    </row>
    <row r="13" spans="1:6" s="2" customFormat="1" x14ac:dyDescent="0.2">
      <c r="A13" s="113">
        <v>45473</v>
      </c>
      <c r="B13" s="114">
        <v>313.57</v>
      </c>
      <c r="C13" s="118" t="s">
        <v>216</v>
      </c>
      <c r="D13" s="118" t="s">
        <v>217</v>
      </c>
      <c r="E13" s="119" t="s">
        <v>173</v>
      </c>
    </row>
    <row r="14" spans="1:6" s="2" customFormat="1" x14ac:dyDescent="0.2">
      <c r="A14" s="113"/>
      <c r="B14" s="114"/>
      <c r="C14" s="118"/>
      <c r="D14" s="118"/>
      <c r="E14" s="119"/>
    </row>
    <row r="15" spans="1:6" s="2" customFormat="1" x14ac:dyDescent="0.2">
      <c r="A15" s="113"/>
      <c r="B15" s="114"/>
      <c r="C15" s="118"/>
      <c r="D15" s="113"/>
      <c r="E15" s="114"/>
    </row>
    <row r="16" spans="1:6" s="2" customFormat="1" x14ac:dyDescent="0.2">
      <c r="A16" s="113"/>
      <c r="B16" s="114"/>
      <c r="C16" s="118"/>
      <c r="D16" s="113"/>
      <c r="E16" s="114"/>
    </row>
    <row r="17" spans="1:6" s="2" customFormat="1" x14ac:dyDescent="0.2">
      <c r="A17" s="113"/>
      <c r="B17" s="114"/>
      <c r="C17" s="118"/>
      <c r="D17" s="118"/>
      <c r="E17" s="119"/>
    </row>
    <row r="18" spans="1:6" s="2" customFormat="1" x14ac:dyDescent="0.2">
      <c r="A18" s="113"/>
      <c r="B18" s="114"/>
      <c r="C18" s="118"/>
      <c r="D18" s="118"/>
      <c r="E18" s="119"/>
    </row>
    <row r="19" spans="1:6" s="2" customFormat="1" x14ac:dyDescent="0.2">
      <c r="A19" s="113"/>
      <c r="B19" s="114"/>
      <c r="C19" s="118"/>
      <c r="D19" s="118"/>
      <c r="E19" s="119"/>
    </row>
    <row r="20" spans="1:6" s="2" customFormat="1" x14ac:dyDescent="0.2">
      <c r="A20" s="113"/>
      <c r="B20" s="114"/>
      <c r="C20" s="118"/>
      <c r="D20" s="118"/>
      <c r="E20" s="119"/>
    </row>
    <row r="21" spans="1:6" s="2" customFormat="1" x14ac:dyDescent="0.2">
      <c r="A21" s="113"/>
      <c r="B21" s="114"/>
      <c r="C21" s="118"/>
      <c r="D21" s="118"/>
      <c r="E21" s="119"/>
    </row>
    <row r="22" spans="1:6" s="2" customFormat="1" x14ac:dyDescent="0.2">
      <c r="A22" s="117"/>
      <c r="B22" s="114"/>
      <c r="C22" s="118"/>
      <c r="D22" s="118"/>
      <c r="E22" s="119"/>
    </row>
    <row r="23" spans="1:6" s="2" customFormat="1" x14ac:dyDescent="0.2">
      <c r="A23" s="117"/>
      <c r="B23" s="114"/>
      <c r="C23" s="118"/>
      <c r="D23" s="118"/>
      <c r="E23" s="119"/>
    </row>
    <row r="24" spans="1:6" s="2" customFormat="1" hidden="1" x14ac:dyDescent="0.2">
      <c r="A24" s="98"/>
      <c r="B24" s="95"/>
      <c r="C24" s="99"/>
      <c r="D24" s="99"/>
      <c r="E24" s="100"/>
    </row>
    <row r="25" spans="1:6" ht="34.5" customHeight="1" x14ac:dyDescent="0.2">
      <c r="A25" s="53" t="s">
        <v>154</v>
      </c>
      <c r="B25" s="62">
        <f>SUM(B11:B24)</f>
        <v>344.01</v>
      </c>
      <c r="C25" s="70" t="str">
        <f>IF(SUBTOTAL(3,B11:B24)=SUBTOTAL(103,B11:B24),'Summary and sign-off'!$A$48,'Summary and sign-off'!$A$49)</f>
        <v>Check - there are no hidden rows with data</v>
      </c>
      <c r="D25" s="135" t="str">
        <f>IF('Summary and sign-off'!F59='Summary and sign-off'!F54,'Summary and sign-off'!A51,'Summary and sign-off'!A50)</f>
        <v>Not all lines have an entry for "Cost in NZ$" and "Type of expense"</v>
      </c>
      <c r="E25" s="135"/>
    </row>
    <row r="26" spans="1:6" ht="14.1" customHeight="1" x14ac:dyDescent="0.2">
      <c r="B26" s="17"/>
      <c r="C26" s="17"/>
      <c r="D26" s="17"/>
      <c r="E26" s="17"/>
    </row>
    <row r="27" spans="1:6" x14ac:dyDescent="0.2">
      <c r="A27" s="18" t="s">
        <v>155</v>
      </c>
      <c r="B27" s="17"/>
      <c r="C27" s="17"/>
      <c r="D27" s="17"/>
      <c r="E27" s="17"/>
    </row>
    <row r="28" spans="1:6" ht="12.6" customHeight="1" x14ac:dyDescent="0.2">
      <c r="A28" s="20" t="s">
        <v>133</v>
      </c>
      <c r="B28" s="17"/>
      <c r="C28" s="17"/>
      <c r="D28" s="17"/>
      <c r="E28" s="17"/>
    </row>
    <row r="29" spans="1:6" x14ac:dyDescent="0.2">
      <c r="A29" s="20" t="s">
        <v>80</v>
      </c>
      <c r="B29" s="19"/>
      <c r="C29" s="17"/>
      <c r="D29" s="17"/>
      <c r="E29" s="17"/>
      <c r="F29" s="17"/>
    </row>
    <row r="30" spans="1:6" x14ac:dyDescent="0.2">
      <c r="A30" s="20" t="s">
        <v>147</v>
      </c>
      <c r="C30" s="17"/>
      <c r="D30" s="17"/>
      <c r="E30" s="17"/>
      <c r="F30" s="17"/>
    </row>
    <row r="31" spans="1:6" ht="12.75" customHeight="1" x14ac:dyDescent="0.2">
      <c r="A31" s="20" t="s">
        <v>148</v>
      </c>
      <c r="B31" s="25"/>
      <c r="C31" s="22"/>
      <c r="D31" s="22"/>
      <c r="E31" s="22"/>
      <c r="F31" s="22"/>
    </row>
    <row r="32" spans="1:6" x14ac:dyDescent="0.2">
      <c r="B32" s="26"/>
      <c r="C32" s="17"/>
      <c r="D32" s="17"/>
      <c r="E32" s="17"/>
    </row>
    <row r="33" spans="1:5" hidden="1" x14ac:dyDescent="0.2">
      <c r="A33" s="17"/>
      <c r="B33" s="17"/>
      <c r="C33" s="17"/>
      <c r="D33" s="17"/>
    </row>
    <row r="34" spans="1:5" ht="12.75" hidden="1" customHeight="1" x14ac:dyDescent="0.2"/>
    <row r="35" spans="1:5" hidden="1" x14ac:dyDescent="0.2">
      <c r="A35" s="17"/>
      <c r="B35" s="17"/>
      <c r="C35" s="17"/>
      <c r="D35" s="17"/>
      <c r="E35" s="17"/>
    </row>
    <row r="36" spans="1:5" hidden="1" x14ac:dyDescent="0.2">
      <c r="A36" s="17"/>
      <c r="B36" s="17"/>
      <c r="C36" s="17"/>
      <c r="D36" s="17"/>
      <c r="E36" s="17"/>
    </row>
    <row r="37" spans="1:5" hidden="1" x14ac:dyDescent="0.2">
      <c r="A37" s="17"/>
      <c r="B37" s="17"/>
      <c r="C37" s="17"/>
      <c r="D37" s="17"/>
      <c r="E37" s="17"/>
    </row>
    <row r="38" spans="1:5" hidden="1" x14ac:dyDescent="0.2">
      <c r="A38" s="17"/>
      <c r="B38" s="17"/>
      <c r="C38" s="17"/>
      <c r="D38" s="17"/>
      <c r="E38" s="17"/>
    </row>
    <row r="39" spans="1:5" hidden="1" x14ac:dyDescent="0.2">
      <c r="A39" s="17"/>
      <c r="B39" s="17"/>
      <c r="C39" s="17"/>
      <c r="D39" s="17"/>
      <c r="E39" s="17"/>
    </row>
  </sheetData>
  <sheetProtection formatCells="0" insertRows="0" deleteRows="0"/>
  <mergeCells count="10">
    <mergeCell ref="D25:E25"/>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24"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A13 A14 A16 A17 A18 A19 A20 A21 A22 A23"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B16:B24 B11:B14</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6"/>
  <sheetViews>
    <sheetView zoomScaleNormal="100" workbookViewId="0">
      <selection activeCell="A11" sqref="A11:XFD11"/>
    </sheetView>
  </sheetViews>
  <sheetFormatPr defaultColWidth="0" defaultRowHeight="12.75" zeroHeight="1" x14ac:dyDescent="0.2"/>
  <cols>
    <col min="1" max="1" width="35.7109375" customWidth="1"/>
    <col min="2" max="2" width="46.85546875" customWidth="1"/>
    <col min="3" max="3" width="22.140625" customWidth="1"/>
    <col min="4" max="4" width="25.42578125" customWidth="1"/>
    <col min="5" max="6" width="35.7109375" customWidth="1"/>
    <col min="7" max="7" width="38" customWidth="1"/>
    <col min="8" max="10" width="9.140625" hidden="1" customWidth="1"/>
    <col min="11" max="15" width="0" hidden="1" customWidth="1"/>
  </cols>
  <sheetData>
    <row r="1" spans="1:6" ht="26.25" customHeight="1" x14ac:dyDescent="0.2">
      <c r="A1" s="136" t="s">
        <v>156</v>
      </c>
      <c r="B1" s="136"/>
      <c r="C1" s="136"/>
      <c r="D1" s="136"/>
      <c r="E1" s="136"/>
      <c r="F1" s="136"/>
    </row>
    <row r="2" spans="1:6" ht="21" customHeight="1" x14ac:dyDescent="0.2">
      <c r="A2" s="3" t="s">
        <v>111</v>
      </c>
      <c r="B2" s="134" t="str">
        <f>'Summary and sign-off'!B2:F2</f>
        <v>Department of the Prime Minister and Cabinet</v>
      </c>
      <c r="C2" s="134"/>
      <c r="D2" s="134"/>
      <c r="E2" s="134"/>
      <c r="F2" s="134"/>
    </row>
    <row r="3" spans="1:6" ht="31.5" x14ac:dyDescent="0.2">
      <c r="A3" s="3" t="s">
        <v>112</v>
      </c>
      <c r="B3" s="134" t="str">
        <f>'Summary and sign-off'!B3:F3</f>
        <v>Ben King</v>
      </c>
      <c r="C3" s="134"/>
      <c r="D3" s="134"/>
      <c r="E3" s="134"/>
      <c r="F3" s="134"/>
    </row>
    <row r="4" spans="1:6" ht="21" customHeight="1" x14ac:dyDescent="0.2">
      <c r="A4" s="3" t="s">
        <v>113</v>
      </c>
      <c r="B4" s="134">
        <f>'Summary and sign-off'!B4:F4</f>
        <v>45390</v>
      </c>
      <c r="C4" s="134"/>
      <c r="D4" s="134"/>
      <c r="E4" s="134"/>
      <c r="F4" s="134"/>
    </row>
    <row r="5" spans="1:6" ht="21" customHeight="1" x14ac:dyDescent="0.2">
      <c r="A5" s="3" t="s">
        <v>114</v>
      </c>
      <c r="B5" s="134">
        <f>'Summary and sign-off'!B5:F5</f>
        <v>45473</v>
      </c>
      <c r="C5" s="134"/>
      <c r="D5" s="134"/>
      <c r="E5" s="134"/>
      <c r="F5" s="134"/>
    </row>
    <row r="6" spans="1:6" ht="21" customHeight="1" x14ac:dyDescent="0.2">
      <c r="A6" s="3" t="s">
        <v>157</v>
      </c>
      <c r="B6" s="129" t="s">
        <v>82</v>
      </c>
      <c r="C6" s="129"/>
      <c r="D6" s="129"/>
      <c r="E6" s="129"/>
      <c r="F6" s="129"/>
    </row>
    <row r="7" spans="1:6" ht="21" customHeight="1" x14ac:dyDescent="0.2">
      <c r="A7" s="3" t="s">
        <v>56</v>
      </c>
      <c r="B7" s="129" t="s">
        <v>84</v>
      </c>
      <c r="C7" s="129"/>
      <c r="D7" s="129"/>
      <c r="E7" s="129"/>
      <c r="F7" s="129"/>
    </row>
    <row r="8" spans="1:6" ht="36" customHeight="1" x14ac:dyDescent="0.2">
      <c r="A8" s="139" t="s">
        <v>158</v>
      </c>
      <c r="B8" s="139"/>
      <c r="C8" s="139"/>
      <c r="D8" s="139"/>
      <c r="E8" s="139"/>
      <c r="F8" s="139"/>
    </row>
    <row r="9" spans="1:6" ht="36" customHeight="1" x14ac:dyDescent="0.2">
      <c r="A9" s="147" t="s">
        <v>159</v>
      </c>
      <c r="B9" s="148"/>
      <c r="C9" s="148"/>
      <c r="D9" s="148"/>
      <c r="E9" s="148"/>
      <c r="F9" s="148"/>
    </row>
    <row r="10" spans="1:6" ht="39" customHeight="1" x14ac:dyDescent="0.2">
      <c r="A10" s="24" t="s">
        <v>119</v>
      </c>
      <c r="B10" s="108" t="s">
        <v>160</v>
      </c>
      <c r="C10" s="108" t="s">
        <v>161</v>
      </c>
      <c r="D10" s="108" t="s">
        <v>162</v>
      </c>
      <c r="E10" s="108" t="s">
        <v>163</v>
      </c>
      <c r="F10" s="108" t="s">
        <v>164</v>
      </c>
    </row>
    <row r="11" spans="1:6" s="2" customFormat="1" x14ac:dyDescent="0.2">
      <c r="A11" s="113">
        <v>45428</v>
      </c>
      <c r="B11" s="120" t="s">
        <v>209</v>
      </c>
      <c r="C11" s="121" t="s">
        <v>98</v>
      </c>
      <c r="D11" s="118" t="s">
        <v>210</v>
      </c>
      <c r="E11" s="122" t="s">
        <v>92</v>
      </c>
      <c r="F11" s="123"/>
    </row>
    <row r="12" spans="1:6" s="2" customFormat="1" ht="25.5" x14ac:dyDescent="0.2">
      <c r="A12" s="113">
        <v>45441</v>
      </c>
      <c r="B12" s="120" t="s">
        <v>211</v>
      </c>
      <c r="C12" s="121" t="s">
        <v>98</v>
      </c>
      <c r="D12" s="120" t="s">
        <v>212</v>
      </c>
      <c r="E12" s="122" t="s">
        <v>92</v>
      </c>
      <c r="F12" s="123"/>
    </row>
    <row r="13" spans="1:6" s="2" customFormat="1" x14ac:dyDescent="0.2">
      <c r="A13" s="113" t="s">
        <v>213</v>
      </c>
      <c r="B13" s="120" t="s">
        <v>214</v>
      </c>
      <c r="C13" s="121" t="s">
        <v>98</v>
      </c>
      <c r="D13" s="120" t="s">
        <v>215</v>
      </c>
      <c r="E13" s="122" t="s">
        <v>93</v>
      </c>
      <c r="F13" s="123"/>
    </row>
    <row r="14" spans="1:6" s="2" customFormat="1" x14ac:dyDescent="0.2">
      <c r="A14" s="113"/>
      <c r="B14" s="120"/>
      <c r="C14" s="121"/>
      <c r="D14" s="120"/>
      <c r="E14" s="122"/>
      <c r="F14" s="123"/>
    </row>
    <row r="15" spans="1:6" s="2" customFormat="1" x14ac:dyDescent="0.2">
      <c r="A15" s="113"/>
      <c r="B15" s="120"/>
      <c r="C15" s="121"/>
      <c r="D15" s="120"/>
      <c r="E15" s="122"/>
      <c r="F15" s="123"/>
    </row>
    <row r="16" spans="1:6" s="2" customFormat="1" x14ac:dyDescent="0.2">
      <c r="A16" s="113"/>
      <c r="B16" s="120"/>
      <c r="C16" s="121"/>
      <c r="D16" s="120"/>
      <c r="E16" s="122"/>
      <c r="F16" s="123"/>
    </row>
    <row r="17" spans="1:7" s="2" customFormat="1" x14ac:dyDescent="0.2">
      <c r="A17" s="113"/>
      <c r="B17" s="120"/>
      <c r="C17" s="121"/>
      <c r="D17" s="120"/>
      <c r="E17" s="122"/>
      <c r="F17" s="123"/>
    </row>
    <row r="18" spans="1:7" s="2" customFormat="1" x14ac:dyDescent="0.2">
      <c r="A18" s="113"/>
      <c r="B18" s="120"/>
      <c r="C18" s="121"/>
      <c r="D18" s="120"/>
      <c r="E18" s="122"/>
      <c r="F18" s="123"/>
    </row>
    <row r="19" spans="1:7" s="2" customFormat="1" hidden="1" x14ac:dyDescent="0.2">
      <c r="A19" s="94"/>
      <c r="B19" s="99"/>
      <c r="C19" s="101"/>
      <c r="D19" s="99"/>
      <c r="E19" s="102"/>
      <c r="F19" s="100"/>
    </row>
    <row r="20" spans="1:7" ht="34.5" customHeight="1" x14ac:dyDescent="0.2">
      <c r="A20" s="109" t="s">
        <v>165</v>
      </c>
      <c r="B20" s="110" t="s">
        <v>166</v>
      </c>
      <c r="C20" s="111">
        <f>C21+C22</f>
        <v>3</v>
      </c>
      <c r="D20" s="112" t="str">
        <f>IF(SUBTOTAL(3,C11:C19)=SUBTOTAL(103,C11:C19),'Summary and sign-off'!$A$48,'Summary and sign-off'!$A$49)</f>
        <v>Check - there are no hidden rows with data</v>
      </c>
      <c r="E20" s="135" t="str">
        <f>IF('Summary and sign-off'!F60='Summary and sign-off'!F54,'Summary and sign-off'!A52,'Summary and sign-off'!A50)</f>
        <v>Check - each entry provides sufficient information</v>
      </c>
      <c r="F20" s="135"/>
      <c r="G20" s="2"/>
    </row>
    <row r="21" spans="1:7" ht="25.5" customHeight="1" x14ac:dyDescent="0.25">
      <c r="A21" s="54"/>
      <c r="B21" s="55" t="s">
        <v>97</v>
      </c>
      <c r="C21" s="56">
        <f>COUNTIF(C11:C19,'Summary and sign-off'!A45)</f>
        <v>0</v>
      </c>
      <c r="D21" s="14"/>
      <c r="E21" s="15"/>
      <c r="F21" s="16"/>
    </row>
    <row r="22" spans="1:7" ht="25.5" customHeight="1" x14ac:dyDescent="0.25">
      <c r="A22" s="54"/>
      <c r="B22" s="55" t="s">
        <v>98</v>
      </c>
      <c r="C22" s="56">
        <f>COUNTIF(C11:C19,'Summary and sign-off'!A46)</f>
        <v>3</v>
      </c>
      <c r="D22" s="14"/>
      <c r="E22" s="15"/>
      <c r="F22" s="16"/>
    </row>
    <row r="23" spans="1:7" x14ac:dyDescent="0.2">
      <c r="A23" s="17"/>
      <c r="B23" s="18"/>
      <c r="C23" s="17"/>
      <c r="D23" s="19"/>
      <c r="E23" s="19"/>
      <c r="F23" s="17"/>
    </row>
    <row r="24" spans="1:7" x14ac:dyDescent="0.2">
      <c r="A24" s="18" t="s">
        <v>155</v>
      </c>
      <c r="B24" s="18"/>
      <c r="C24" s="18"/>
      <c r="D24" s="18"/>
      <c r="E24" s="18"/>
      <c r="F24" s="18"/>
    </row>
    <row r="25" spans="1:7" ht="12.6" customHeight="1" x14ac:dyDescent="0.2">
      <c r="A25" s="20" t="s">
        <v>133</v>
      </c>
      <c r="B25" s="17"/>
      <c r="C25" s="17"/>
      <c r="D25" s="17"/>
      <c r="E25" s="17"/>
    </row>
    <row r="26" spans="1:7" x14ac:dyDescent="0.2">
      <c r="A26" s="20" t="s">
        <v>80</v>
      </c>
      <c r="B26" s="19"/>
      <c r="C26" s="17"/>
      <c r="D26" s="17"/>
      <c r="E26" s="17"/>
      <c r="F26" s="17"/>
    </row>
    <row r="27" spans="1:7" x14ac:dyDescent="0.2">
      <c r="A27" s="20" t="s">
        <v>167</v>
      </c>
      <c r="B27" s="21"/>
      <c r="C27" s="21"/>
      <c r="D27" s="21"/>
      <c r="E27" s="21"/>
      <c r="F27" s="21"/>
    </row>
    <row r="28" spans="1:7" ht="12.75" customHeight="1" x14ac:dyDescent="0.2">
      <c r="A28" s="20" t="s">
        <v>168</v>
      </c>
      <c r="B28" s="17"/>
      <c r="C28" s="17"/>
      <c r="D28" s="17"/>
      <c r="E28" s="17"/>
      <c r="F28" s="17"/>
    </row>
    <row r="29" spans="1:7" ht="12.95" customHeight="1" x14ac:dyDescent="0.2">
      <c r="A29" s="20" t="s">
        <v>169</v>
      </c>
      <c r="B29" s="17"/>
      <c r="C29" s="17"/>
      <c r="D29" s="17"/>
      <c r="E29" s="17"/>
      <c r="F29" s="17"/>
    </row>
    <row r="30" spans="1:7" x14ac:dyDescent="0.2">
      <c r="A30" s="20" t="s">
        <v>170</v>
      </c>
      <c r="C30" s="17"/>
      <c r="D30" s="17"/>
      <c r="E30" s="17"/>
      <c r="F30" s="17"/>
    </row>
    <row r="31" spans="1:7" ht="12.75" customHeight="1" x14ac:dyDescent="0.2">
      <c r="A31" s="20" t="s">
        <v>148</v>
      </c>
      <c r="B31" s="20"/>
      <c r="C31" s="22"/>
      <c r="D31" s="22"/>
      <c r="E31" s="22"/>
      <c r="F31" s="22"/>
    </row>
    <row r="32" spans="1:7" ht="12.75" customHeight="1" x14ac:dyDescent="0.2">
      <c r="A32" s="20"/>
      <c r="B32" s="20"/>
      <c r="C32" s="22"/>
      <c r="D32" s="22"/>
      <c r="E32" s="22"/>
      <c r="F32" s="22"/>
    </row>
    <row r="33" spans="1:6" ht="12.75" hidden="1" customHeight="1" x14ac:dyDescent="0.2">
      <c r="A33" s="20"/>
      <c r="B33" s="20"/>
      <c r="C33" s="22"/>
      <c r="D33" s="22"/>
      <c r="E33" s="22"/>
      <c r="F33" s="22"/>
    </row>
    <row r="36" spans="1:6" hidden="1" x14ac:dyDescent="0.2">
      <c r="A36" s="18"/>
      <c r="B36" s="18"/>
      <c r="C36" s="18"/>
      <c r="D36" s="18"/>
      <c r="E36" s="18"/>
      <c r="F36" s="18"/>
    </row>
    <row r="37" spans="1:6" hidden="1" x14ac:dyDescent="0.2">
      <c r="A37" s="18"/>
      <c r="B37" s="18"/>
      <c r="C37" s="18"/>
      <c r="D37" s="18"/>
      <c r="E37" s="18"/>
      <c r="F37" s="18"/>
    </row>
    <row r="38" spans="1:6" hidden="1" x14ac:dyDescent="0.2">
      <c r="A38" s="18"/>
      <c r="B38" s="18"/>
      <c r="C38" s="18"/>
      <c r="D38" s="18"/>
      <c r="E38" s="18"/>
      <c r="F38" s="18"/>
    </row>
    <row r="39" spans="1:6" hidden="1" x14ac:dyDescent="0.2">
      <c r="A39" s="18"/>
      <c r="B39" s="18"/>
      <c r="C39" s="18"/>
      <c r="D39" s="18"/>
      <c r="E39" s="18"/>
      <c r="F39" s="18"/>
    </row>
    <row r="40" spans="1:6" hidden="1" x14ac:dyDescent="0.2">
      <c r="A40" s="18"/>
      <c r="B40" s="18"/>
      <c r="C40" s="18"/>
      <c r="D40" s="18"/>
      <c r="E40" s="18"/>
      <c r="F40" s="18"/>
    </row>
    <row r="41" spans="1:6" x14ac:dyDescent="0.2"/>
    <row r="42" spans="1:6" x14ac:dyDescent="0.2"/>
    <row r="43" spans="1:6" x14ac:dyDescent="0.2"/>
    <row r="44" spans="1:6" x14ac:dyDescent="0.2"/>
    <row r="45" spans="1:6" x14ac:dyDescent="0.2"/>
    <row r="46" spans="1:6" x14ac:dyDescent="0.2"/>
  </sheetData>
  <sheetProtection formatCells="0" insertRows="0" deleteRows="0"/>
  <dataConsolidate/>
  <mergeCells count="10">
    <mergeCell ref="E20:F20"/>
    <mergeCell ref="A8:F8"/>
    <mergeCell ref="A1:F1"/>
    <mergeCell ref="A9:F9"/>
    <mergeCell ref="B2:F2"/>
    <mergeCell ref="B3:F3"/>
    <mergeCell ref="B4:F4"/>
    <mergeCell ref="B7:F7"/>
    <mergeCell ref="B5:F5"/>
    <mergeCell ref="B6:F6"/>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9"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1 A12 A13 A14 A15 A16 A17 A18" xr:uid="{E2AC63DE-68EE-4701-85B3-49225E7647B2}">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C11:C19</xm:sqref>
        </x14:dataValidation>
        <x14:dataValidation type="list" errorStyle="information" operator="greaterThan" allowBlank="1" showInputMessage="1" prompt="Provide specific $ value if possible" xr:uid="{00000000-0002-0000-0500-000003000000}">
          <x14:formula1>
            <xm:f>'Summary and sign-off'!$A$39:$A$44</xm:f>
          </x14:formula1>
          <xm:sqref>E11:E19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539" ma:contentTypeDescription="" ma:contentTypeScope="" ma:versionID="aa8d61ab23ba349dbdbf6e771bd21625">
  <xsd:schema xmlns:xsd="http://www.w3.org/2001/XMLSchema" xmlns:xs="http://www.w3.org/2001/XMLSchema" xmlns:p="http://schemas.microsoft.com/office/2006/metadata/properties" xmlns:ns2="12165527-d881-4234-97f9-ee139a3f0c31" targetNamespace="http://schemas.microsoft.com/office/2006/metadata/properties" ma:root="true" ma:fieldsID="4545a69ead8714916461d255f032afb7"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_x0020_Version xmlns="12165527-d881-4234-97f9-ee139a3f0c31">false</Key_x0020_Version>
    <DOCNUM xmlns="12165527-d881-4234-97f9-ee139a3f0c31" xsi:nil="true"/>
    <Business_x0020_Unit xmlns="12165527-d881-4234-97f9-ee139a3f0c31" xsi:nil="true"/>
    <Cabinet_x0020_Committee xmlns="12165527-d881-4234-97f9-ee139a3f0c31" xsi:nil="true"/>
    <Security_x0020_Classification xmlns="12165527-d881-4234-97f9-ee139a3f0c31" xsi:nil="true"/>
    <Endorsement xmlns="12165527-d881-4234-97f9-ee139a3f0c31" xsi:nil="true"/>
    <File_x0020_No xmlns="12165527-d881-4234-97f9-ee139a3f0c31" xsi:nil="true"/>
    <Class xmlns="12165527-d881-4234-97f9-ee139a3f0c31" xsi:nil="true"/>
    <Precedents xmlns="12165527-d881-4234-97f9-ee139a3f0c31" xsi:nil="true"/>
    <RM_x0020_DOC_x0020_ID xmlns="12165527-d881-4234-97f9-ee139a3f0c31" xsi:nil="true"/>
    <Sec_x0020_Review xmlns="12165527-d881-4234-97f9-ee139a3f0c31" xsi:nil="true"/>
    <SubClass xmlns="12165527-d881-4234-97f9-ee139a3f0c31" xsi:nil="true"/>
    <iManageAuthor xmlns="12165527-d881-4234-97f9-ee139a3f0c31" xsi:nil="true"/>
    <_dlc_DocId xmlns="12165527-d881-4234-97f9-ee139a3f0c31">SSCNZ-871057456-822237</_dlc_DocId>
    <_dlc_DocIdUrl xmlns="12165527-d881-4234-97f9-ee139a3f0c31">
      <Url>https://sscnz.sharepoint.com/sites/sscdms/66262/_layouts/15/DocIdRedir.aspx?ID=SSCNZ-871057456-822237</Url>
      <Description>SSCNZ-871057456-822237</Description>
    </_dlc_DocIdUrl>
  </documentManagement>
</p:properties>
</file>

<file path=customXml/itemProps1.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2.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3.xml><?xml version="1.0" encoding="utf-8"?>
<ds:datastoreItem xmlns:ds="http://schemas.openxmlformats.org/officeDocument/2006/customXml" ds:itemID="{D79D72C4-64B1-41DC-903A-2759D151F6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79D7F4-D0D7-4BCB-BBEA-E7C37A64913E}">
  <ds:schemaRefs>
    <ds:schemaRef ds:uri="http://purl.org/dc/elements/1.1/"/>
    <ds:schemaRef ds:uri="http://www.w3.org/XML/1998/namespace"/>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12165527-d881-4234-97f9-ee139a3f0c3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Gill Lockhart [DPMC]</cp:lastModifiedBy>
  <cp:revision/>
  <cp:lastPrinted>2024-07-23T02:34:46Z</cp:lastPrinted>
  <dcterms:created xsi:type="dcterms:W3CDTF">2010-10-17T20:59:02Z</dcterms:created>
  <dcterms:modified xsi:type="dcterms:W3CDTF">2024-07-23T21:13:28Z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7132db39-8620-438b-a768-7a99ec14233a</vt:lpwstr>
  </property>
  <property fmtid="{D5CDD505-2E9C-101B-9397-08002B2CF9AE}" pid="10" name="SharedWithUsers">
    <vt:lpwstr>87;#Ken Smart;#157;#Nehalkumar patel</vt:lpwstr>
  </property>
</Properties>
</file>