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amlet\UserShares\dpmc\data\LockhartG\Documents\CE Expenses 2024-25\"/>
    </mc:Choice>
  </mc:AlternateContent>
  <xr:revisionPtr revIDLastSave="0" documentId="8_{125FA409-092C-4C08-941E-E6F182D8E8BF}" xr6:coauthVersionLast="47" xr6:coauthVersionMax="47" xr10:uidLastSave="{00000000-0000-0000-0000-000000000000}"/>
  <bookViews>
    <workbookView xWindow="28680" yWindow="-120" windowWidth="29040" windowHeight="15840" activeTab="1" xr2:uid="{00000000-000D-0000-FFFF-FFFF00000000}"/>
  </bookViews>
  <sheets>
    <sheet name="Guidance for agencies" sheetId="5" r:id="rId1"/>
    <sheet name="Summary and sign-off" sheetId="13" r:id="rId2"/>
    <sheet name="Travel" sheetId="1" r:id="rId3"/>
    <sheet name="GL Charges" sheetId="16" state="hidden" r:id="rId4"/>
    <sheet name="Hospitality" sheetId="2" r:id="rId5"/>
    <sheet name="All other expenses" sheetId="3" r:id="rId6"/>
    <sheet name="Gifts and benefits" sheetId="4" r:id="rId7"/>
  </sheets>
  <definedNames>
    <definedName name="_xlnm._FilterDatabase" localSheetId="3" hidden="1">'GL Charges'!$A$18:$T$67</definedName>
    <definedName name="_xlnm.Print_Area" localSheetId="5">'All other expenses'!$A$1:$E$31</definedName>
    <definedName name="_xlnm.Print_Area" localSheetId="6">'Gifts and benefits'!$A$1:$F$36</definedName>
    <definedName name="_xlnm.Print_Area" localSheetId="0">'Guidance for agencies'!$A$1:$A$49</definedName>
    <definedName name="_xlnm.Print_Area" localSheetId="4">Hospitality!$A$1:$E$32</definedName>
    <definedName name="_xlnm.Print_Area" localSheetId="1">'Summary and sign-off'!$A$1:$F$23</definedName>
    <definedName name="_xlnm.Print_Area" localSheetId="2">Travel!$A$1:$E$103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8" i="1" l="1"/>
  <c r="Q71" i="16" l="1"/>
  <c r="Q69" i="16"/>
  <c r="Q15" i="16" l="1"/>
  <c r="Q72" i="16" l="1"/>
  <c r="D25" i="4" l="1"/>
  <c r="C25" i="3"/>
  <c r="C25" i="2"/>
  <c r="C78" i="1"/>
  <c r="C92"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92" i="1" s="1"/>
  <c r="F56" i="13"/>
  <c r="D78" i="1" s="1"/>
  <c r="F55" i="13"/>
  <c r="D22" i="1" s="1"/>
  <c r="C13" i="13"/>
  <c r="C12" i="13"/>
  <c r="C11" i="13"/>
  <c r="C16" i="13" l="1"/>
  <c r="C17" i="13"/>
  <c r="B5" i="4" l="1"/>
  <c r="B4" i="4"/>
  <c r="B5" i="3"/>
  <c r="B4" i="3"/>
  <c r="B5" i="2"/>
  <c r="B4" i="2"/>
  <c r="B5" i="1"/>
  <c r="B4" i="1"/>
  <c r="C15" i="13" l="1"/>
  <c r="F12" i="13" l="1"/>
  <c r="C25" i="4"/>
  <c r="F11" i="13" s="1"/>
  <c r="F13" i="13" l="1"/>
  <c r="B92" i="1"/>
  <c r="B17" i="13" s="1"/>
  <c r="B16" i="13"/>
  <c r="B22" i="1"/>
  <c r="B15" i="13" s="1"/>
  <c r="B25" i="3" l="1"/>
  <c r="B13" i="13" s="1"/>
  <c r="B25" i="2"/>
  <c r="B12" i="13" s="1"/>
  <c r="B11" i="13" l="1"/>
  <c r="B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<sst xmlns="http://schemas.openxmlformats.org/spreadsheetml/2006/main" count="1297" uniqueCount="306">
  <si>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</si>
  <si>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</si>
  <si>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</si>
  <si>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</si>
  <si>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</si>
  <si>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</si>
  <si>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</si>
  <si>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</si>
  <si>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</si>
  <si>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</si>
  <si>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</si>
  <si>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</si>
  <si>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</si>
  <si>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</si>
  <si>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</si>
  <si>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</si>
  <si>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</si>
  <si>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</si>
  <si>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</si>
  <si>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</si>
  <si>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</si>
  <si>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</si>
  <si>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</si>
  <si>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</si>
  <si>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</si>
  <si>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</si>
  <si>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</si>
  <si>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</si>
  <si>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</si>
  <si>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</si>
  <si>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</si>
  <si>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</si>
  <si>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</si>
  <si>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</si>
  <si>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</si>
  <si>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</si>
  <si>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</si>
  <si>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</si>
  <si>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</si>
  <si>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</si>
  <si>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</si>
  <si>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</si>
  <si>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</si>
  <si>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</si>
  <si>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</si>
  <si>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</si>
  <si>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</si>
  <si>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</si>
  <si>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</si>
  <si>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</si>
  <si>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</si>
  <si>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</si>
  <si>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</si>
  <si>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</si>
  <si>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</si>
  <si>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</si>
  <si>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</si>
  <si>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</si>
  <si>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</si>
  <si>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</si>
  <si>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</si>
  <si>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</si>
  <si>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</si>
  <si>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</si>
  <si>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</si>
  <si>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</si>
  <si>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</si>
  <si>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</si>
  <si>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</si>
  <si>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</si>
  <si>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</si>
  <si>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</si>
  <si>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</si>
  <si>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</si>
  <si>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</si>
  <si>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</si>
  <si>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</si>
  <si>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</si>
  <si>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</si>
  <si>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</si>
  <si>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</si>
  <si>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</si>
  <si>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</si>
  <si>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</si>
  <si>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</si>
  <si>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</si>
  <si>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</si>
  <si>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</si>
  <si>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</si>
  <si>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</si>
  <si>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</si>
  <si>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</si>
  <si>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</si>
  <si>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</si>
  <si>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</si>
  <si>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</si>
  <si>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</si>
  <si>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</si>
  <si>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</si>
  <si>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</si>
  <si>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</si>
  <si>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</si>
  <si>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</si>
  <si>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</si>
  <si>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</si>
  <si>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</si>
  <si>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</si>
  <si>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</si>
  <si>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</si>
  <si>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</si>
  <si>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</si>
  <si>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</si>
  <si>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</si>
  <si>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</si>
  <si>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</si>
  <si>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</si>
  <si>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</si>
  <si>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</si>
  <si>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</si>
  <si>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</si>
  <si>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</si>
  <si>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</si>
  <si>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</si>
  <si>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</si>
  <si>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</si>
  <si>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</si>
  <si>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</si>
  <si>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</si>
  <si>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</si>
  <si>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</si>
  <si>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</si>
  <si>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</si>
  <si>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</si>
  <si>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</si>
  <si>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</si>
  <si>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</si>
  <si>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</si>
  <si>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</si>
  <si>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</si>
  <si>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</si>
  <si>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</si>
  <si>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</si>
  <si>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</si>
  <si>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</si>
  <si>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</si>
  <si>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</si>
  <si>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</si>
  <si>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</si>
  <si>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</si>
  <si>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</si>
  <si>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</si>
  <si>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</si>
  <si>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</si>
  <si>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</si>
  <si>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</si>
  <si>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</si>
  <si>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</si>
  <si>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</si>
  <si>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</si>
  <si>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</si>
  <si>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</si>
  <si>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</si>
  <si>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</si>
  <si>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</si>
  <si>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</si>
  <si>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</si>
  <si>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</si>
  <si>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</si>
  <si>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</si>
  <si>
    <t>No information to disclose</t>
  </si>
  <si>
    <t>Napier Hastings</t>
  </si>
  <si>
    <t>Tauranga</t>
  </si>
  <si>
    <t>Auckland</t>
  </si>
  <si>
    <t>Gisborne</t>
  </si>
  <si>
    <t>Hotel</t>
  </si>
  <si>
    <t>350</t>
  </si>
  <si>
    <t>Cost Centre</t>
  </si>
  <si>
    <t>Natural Account</t>
  </si>
  <si>
    <t>Output</t>
  </si>
  <si>
    <t>Amount</t>
  </si>
  <si>
    <t>Date</t>
  </si>
  <si>
    <t>Period</t>
  </si>
  <si>
    <t>Narration 1</t>
  </si>
  <si>
    <t>Narration 2</t>
  </si>
  <si>
    <t>Narration 3</t>
  </si>
  <si>
    <t>Reference</t>
  </si>
  <si>
    <t>Ledger Name</t>
  </si>
  <si>
    <t>Katrina Casey</t>
  </si>
  <si>
    <t>25D1GLA</t>
  </si>
  <si>
    <t>July 2024 to June 2024</t>
  </si>
  <si>
    <t>Monthly cellphone costs</t>
  </si>
  <si>
    <t>Phone and data costs</t>
  </si>
  <si>
    <t>Wellington</t>
  </si>
  <si>
    <t>CE Expense claims</t>
  </si>
  <si>
    <t>Posting Date</t>
  </si>
  <si>
    <t>DPMC Output Approp Description</t>
  </si>
  <si>
    <t>DPMC Approp Category Description</t>
  </si>
  <si>
    <t>Output Description</t>
  </si>
  <si>
    <t>Cost Centre Description</t>
  </si>
  <si>
    <t>DPMC Account Group Description</t>
  </si>
  <si>
    <t>DPMC Account Type Description</t>
  </si>
  <si>
    <t>Natural Account Description</t>
  </si>
  <si>
    <t>Document Type</t>
  </si>
  <si>
    <t>Extreme Weather Events All of Government Response</t>
  </si>
  <si>
    <t>Extreme Weather Event All of Govt Response</t>
  </si>
  <si>
    <t>120</t>
  </si>
  <si>
    <t>Cyclone and extreme weather recovery</t>
  </si>
  <si>
    <t>CE Cyclone Recovery</t>
  </si>
  <si>
    <t>Other Operating Expenses</t>
  </si>
  <si>
    <t>Other Operating Costs</t>
  </si>
  <si>
    <t>2501</t>
  </si>
  <si>
    <t>Motor Vehicles - Car parking</t>
  </si>
  <si>
    <t>APINV</t>
  </si>
  <si>
    <t>EXPCLAIM190724</t>
  </si>
  <si>
    <t>Gisborne Car Parking</t>
  </si>
  <si>
    <t/>
  </si>
  <si>
    <t>EXPCLAIM06092024</t>
  </si>
  <si>
    <t>Wellington Car park</t>
  </si>
  <si>
    <t>EXPCLAIM10102024</t>
  </si>
  <si>
    <t>Governance Meeting - parkings</t>
  </si>
  <si>
    <t>Hawke's Bay</t>
  </si>
  <si>
    <t>Marae Trustees</t>
  </si>
  <si>
    <t>EXPCLAIM30012025</t>
  </si>
  <si>
    <t>Wellington Airport Carparking</t>
  </si>
  <si>
    <t>EXPCLAIM19032025</t>
  </si>
  <si>
    <t>Parking Wgtn airport</t>
  </si>
  <si>
    <t>Governance Meetings</t>
  </si>
  <si>
    <t>CE Travel</t>
  </si>
  <si>
    <t>2200</t>
  </si>
  <si>
    <t>Internal Travel - Airfares</t>
  </si>
  <si>
    <t>JOURNAL</t>
  </si>
  <si>
    <t>D1J011982</t>
  </si>
  <si>
    <t>CASEY KATRINA/MS AIR NEW ZEALAND WLG/GIS</t>
  </si>
  <si>
    <t>DEPTPM-202407201  01/07/2024 to 14/07/20</t>
  </si>
  <si>
    <t>Executive Travel Ltd (HRG)</t>
  </si>
  <si>
    <t>CASEY KATRINA/MS Change Fee Domestic Off</t>
  </si>
  <si>
    <t>CASEY KATRINA/MS AIR NEW ZEALAND WLG/AKL</t>
  </si>
  <si>
    <t>CASEY KATRINA/MS New Booking Fee Web</t>
  </si>
  <si>
    <t>CASEY KATRINA/MS AIR NEW ZEALAND WLG/NPE</t>
  </si>
  <si>
    <t>2201</t>
  </si>
  <si>
    <t>Internal Travel - Accommodation</t>
  </si>
  <si>
    <t>D1J012179</t>
  </si>
  <si>
    <t>CASEY KATRINA/MS  GIS PORTSIDE HOTEL 1 N</t>
  </si>
  <si>
    <t>DEPTPM-202407202  15/07/2024 to 31/07/20</t>
  </si>
  <si>
    <t>CASEY KATRINA/MS Invoice - Chargeback Ha</t>
  </si>
  <si>
    <t>2202</t>
  </si>
  <si>
    <t>Internal Travel - Vehicle Hire</t>
  </si>
  <si>
    <t>D1J012187</t>
  </si>
  <si>
    <t>CASEY KATRINA/MS  GIS HERTZ 2 Days</t>
  </si>
  <si>
    <t>DEPTPM-202408201  01/08/2024 to 14/08/20</t>
  </si>
  <si>
    <t>D1J012339</t>
  </si>
  <si>
    <t>DEPTPM-202409201  01/09/2024 to 14/09/20</t>
  </si>
  <si>
    <t>D1J012776</t>
  </si>
  <si>
    <t>CASEY KATRINA/MS New Booking Fee Consult</t>
  </si>
  <si>
    <t>DEPTPM-202411202  15/11/2024 to 30/11/20</t>
  </si>
  <si>
    <t>D1J012972</t>
  </si>
  <si>
    <t>DEPTPM-202412201  01/12/2024 to 14/12/20</t>
  </si>
  <si>
    <t>D1J013034</t>
  </si>
  <si>
    <t>CASEY KATRINA/MS AIR NEW ZEALAND GIS/AKL</t>
  </si>
  <si>
    <t>DEPTPM-202412202  15/12/2024 to 31/12/20</t>
  </si>
  <si>
    <t>D1J013275</t>
  </si>
  <si>
    <t>DEPTPM-202501202  15/01/2025 to 31/01/20</t>
  </si>
  <si>
    <t>CASEY KATRINA/MS New Booking Fee Assiste</t>
  </si>
  <si>
    <t>D1J013290</t>
  </si>
  <si>
    <t>DEPTPM-202502201  01/02/2025 to 14/02/20</t>
  </si>
  <si>
    <t>D1J013745</t>
  </si>
  <si>
    <t>CASEY KATRINA/MS Cancellation Domestic O</t>
  </si>
  <si>
    <t>DEPTPM-202504202  15/04/2025 to 30/04/20</t>
  </si>
  <si>
    <t>CASEY KATRINA/MS AIR NEW ZEALAND WLG/TRG</t>
  </si>
  <si>
    <t>D1J014150</t>
  </si>
  <si>
    <t>DEPTPM-202505201  01/05/2025 to 14/05/20</t>
  </si>
  <si>
    <t>Information provided by Graeme Hearfield 04/06/2025</t>
  </si>
  <si>
    <t>Airfares</t>
  </si>
  <si>
    <t>Hawkes Bay Governance Meeting</t>
  </si>
  <si>
    <t>Auckland Council Governance Meeting</t>
  </si>
  <si>
    <t>Gisborne Governance Meeting</t>
  </si>
  <si>
    <t>Rental Car</t>
  </si>
  <si>
    <t>Gisborne District Council Meeting</t>
  </si>
  <si>
    <t>June 2024 to July 2025</t>
  </si>
  <si>
    <t>Booking Fees</t>
  </si>
  <si>
    <t>Travel Agency booking fees including exchange fees (all domestic trips for the year)</t>
  </si>
  <si>
    <t>Parking</t>
  </si>
  <si>
    <t>Multiple</t>
  </si>
  <si>
    <t>Parking Wellington Airport - Governance Meetings</t>
  </si>
  <si>
    <t>Gisborne Car Parking - Governance Meetings</t>
  </si>
  <si>
    <t>Wellington Car Parking - Governance Meetings</t>
  </si>
  <si>
    <t>Gisborne, Auckland, Hawkes Bay and Marae Trustees meetings - car parking</t>
  </si>
  <si>
    <t>Department of Prime Minister and Cabinet</t>
  </si>
  <si>
    <t>Chief Financial Officer</t>
  </si>
  <si>
    <t>Gisborne District Council Governnance Meeting</t>
  </si>
  <si>
    <t>Gisborne District Council Governance Meeting</t>
  </si>
  <si>
    <t>Flights</t>
  </si>
  <si>
    <t>Hawkes Bay Governance Meeting (includes ticket exchange fee)</t>
  </si>
  <si>
    <t>Accompany the Prime Minister and Ministers re Marae announcements (includes ticket exchange fee)</t>
  </si>
  <si>
    <t>Gisborne District Council Governance Meeting &amp; Marae Trustees meeting (includes ticket exchange fee)</t>
  </si>
  <si>
    <t>Gisborne District Council Governance Meeting &amp; Marae Trustees meeting</t>
  </si>
  <si>
    <t>Signing of the Rangatira Marae Relocation Relationship and Funding Agreement</t>
  </si>
  <si>
    <t>Meeting with the Rangatira Marae Trustees in Te Karaka to present the Crown’s offer</t>
  </si>
  <si>
    <t>Two bottles of wine</t>
  </si>
  <si>
    <t>Hawkes Bay Cyclone Recovery Governance Group</t>
  </si>
  <si>
    <t>Two bottles of wine valued at $40 each (total $80) from the Hawkes Bay Cyclone Recovery Governance Group to say thank you for the support provided over 2.5 years and as a farewell.</t>
  </si>
  <si>
    <t>One bottle of wine</t>
  </si>
  <si>
    <t>Central Hawkes Bay District Counil</t>
  </si>
  <si>
    <t>One bottle of wine valued at $33 from the Central Hawkes Bay District Council to say thank you for the support provided over 2.5 years and as a farewell</t>
  </si>
  <si>
    <t>Note the cheaper bottle of wine ($33) was kept and the other two put into the Units staff drinks (as part of disestablisment).</t>
  </si>
  <si>
    <t>Parking Wellington Airport - Governance Meetings Auckland and Napier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</si>
</sst>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dd\-mmm\-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Fill="1" applyAlignment="1">
      <alignment horizontal="left"/>
    </xf>
    <xf numFmtId="0" fontId="4" fillId="0" borderId="0" xfId="0" applyFont="1" applyAlignment="1">
      <alignment vertical="top" wrapText="1"/>
    </xf>
    <xf numFmtId="0" fontId="4" fillId="0" borderId="0" xfId="0" applyFont="1" applyAlignment="1">
      <alignment horizontal="right" vertical="top" wrapText="1"/>
    </xf>
    <xf numFmtId="168" fontId="0" fillId="0" borderId="0" xfId="0" applyNumberFormat="1" applyAlignment="1">
      <alignment vertical="top" wrapText="1"/>
    </xf>
    <xf numFmtId="4" fontId="0" fillId="0" borderId="0" xfId="0" applyNumberFormat="1"/>
    <xf numFmtId="0" fontId="0" fillId="0" borderId="0" xfId="0" applyFill="1"/>
    <xf numFmtId="0" fontId="4" fillId="0" borderId="0" xfId="0" applyFont="1" applyFill="1" applyAlignment="1">
      <alignment horizontal="right" vertical="top" wrapText="1"/>
    </xf>
    <xf numFmtId="4" fontId="0" fillId="0" borderId="0" xfId="0" applyNumberFormat="1" applyFill="1" applyAlignment="1">
      <alignment vertical="top" wrapText="1"/>
    </xf>
    <xf numFmtId="4" fontId="0" fillId="0" borderId="0" xfId="0" applyNumberFormat="1" applyFill="1"/>
    <xf numFmtId="43" fontId="15" fillId="10" borderId="5" xfId="0" applyNumberFormat="1"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right" vertical="center"/>
      <protection locked="0"/>
    </xf>
    <xf numFmtId="0" fontId="39" fillId="10" borderId="0" xfId="0" applyFont="1" applyFill="1" applyAlignment="1" applyProtection="1">
      <alignment vertical="center" wrapText="1"/>
      <protection locked="0"/>
    </xf>
    <xf numFmtId="0" fontId="39" fillId="10" borderId="11"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zoomScale="69" zoomScaleNormal="70" workbookViewId="0">
      <selection activeCell="A22" sqref="A22"/>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s="130" customFormat="1" ht="23.25" customHeight="1" x14ac:dyDescent="0.2">
      <c r="A2" s="132" t="s">
        <v>1</v>
      </c>
      <c r="B2" s="129"/>
    </row>
    <row r="3" spans="1:2" ht="33" customHeight="1" x14ac:dyDescent="0.2">
      <c r="A3" s="131" t="s">
        <v>168</v>
      </c>
    </row>
    <row r="4" spans="1:2" ht="23.25" customHeight="1" x14ac:dyDescent="0.2">
      <c r="A4" s="127" t="s">
        <v>2</v>
      </c>
    </row>
    <row r="5" spans="1:2" ht="23.25" customHeight="1" x14ac:dyDescent="0.2">
      <c r="A5" s="42" t="s">
        <v>3</v>
      </c>
    </row>
    <row r="6" spans="1:2" ht="17.25" customHeight="1" x14ac:dyDescent="0.2">
      <c r="A6" s="43" t="s">
        <v>4</v>
      </c>
    </row>
    <row r="7" spans="1:2" ht="17.25" customHeight="1" x14ac:dyDescent="0.2">
      <c r="A7" s="43" t="s">
        <v>5</v>
      </c>
    </row>
    <row r="8" spans="1:2" ht="23.25" customHeight="1" x14ac:dyDescent="0.2">
      <c r="A8" s="42" t="s">
        <v>6</v>
      </c>
      <c r="B8" s="68" t="s">
        <v>7</v>
      </c>
    </row>
    <row r="9" spans="1:2" ht="17.25" customHeight="1" x14ac:dyDescent="0.2">
      <c r="A9" s="44" t="s">
        <v>8</v>
      </c>
    </row>
    <row r="10" spans="1:2" ht="17.25" customHeight="1" x14ac:dyDescent="0.2">
      <c r="A10" s="43" t="s">
        <v>9</v>
      </c>
    </row>
    <row r="11" spans="1:2" ht="17.25" customHeight="1" x14ac:dyDescent="0.2">
      <c r="A11" s="43" t="s">
        <v>10</v>
      </c>
    </row>
    <row r="12" spans="1:2" ht="17.25" customHeight="1" x14ac:dyDescent="0.2">
      <c r="A12" s="45" t="s">
        <v>11</v>
      </c>
    </row>
    <row r="13" spans="1:2" ht="17.25" customHeight="1" x14ac:dyDescent="0.2">
      <c r="A13" s="43" t="s">
        <v>12</v>
      </c>
    </row>
    <row r="14" spans="1:2" ht="23.25" customHeight="1" x14ac:dyDescent="0.2">
      <c r="A14" s="42" t="s">
        <v>13</v>
      </c>
    </row>
    <row r="15" spans="1:2" ht="17.25" customHeight="1" x14ac:dyDescent="0.2">
      <c r="A15" s="45" t="s">
        <v>14</v>
      </c>
    </row>
    <row r="16" spans="1:2" ht="17.25" customHeight="1" x14ac:dyDescent="0.2">
      <c r="A16" s="45" t="s">
        <v>15</v>
      </c>
    </row>
    <row r="17" spans="1:1" ht="17.25" customHeight="1" x14ac:dyDescent="0.2">
      <c r="A17" s="64" t="s">
        <v>16</v>
      </c>
    </row>
    <row r="18" spans="1:1" ht="23.25" customHeight="1" x14ac:dyDescent="0.2">
      <c r="A18" s="42" t="s">
        <v>17</v>
      </c>
    </row>
    <row r="19" spans="1:1" ht="17.25" customHeight="1" x14ac:dyDescent="0.2">
      <c r="A19" s="46" t="s">
        <v>18</v>
      </c>
    </row>
    <row r="20" spans="1:1" ht="23.25" customHeight="1" x14ac:dyDescent="0.2">
      <c r="A20" s="42" t="s">
        <v>19</v>
      </c>
    </row>
    <row r="21" spans="1:1" ht="17.25" customHeight="1" x14ac:dyDescent="0.2">
      <c r="A21" s="47" t="s">
        <v>20</v>
      </c>
    </row>
    <row r="22" spans="1:1" ht="32.25" customHeight="1" x14ac:dyDescent="0.2">
      <c r="A22" s="45" t="s">
        <v>21</v>
      </c>
    </row>
    <row r="23" spans="1:1" ht="17.25" customHeight="1" x14ac:dyDescent="0.2">
      <c r="A23" s="47" t="s">
        <v>22</v>
      </c>
    </row>
    <row r="24" spans="1:1" ht="32.25" customHeight="1" x14ac:dyDescent="0.2">
      <c r="A24" s="45" t="s">
        <v>23</v>
      </c>
    </row>
    <row r="25" spans="1:1" ht="17.25" customHeight="1" x14ac:dyDescent="0.2">
      <c r="A25" s="47" t="s">
        <v>24</v>
      </c>
    </row>
    <row r="26" spans="1:1" ht="17.25" customHeight="1" x14ac:dyDescent="0.2">
      <c r="A26" s="45" t="s">
        <v>25</v>
      </c>
    </row>
    <row r="27" spans="1:1" ht="17.25" customHeight="1" x14ac:dyDescent="0.2">
      <c r="A27" s="47" t="s">
        <v>26</v>
      </c>
    </row>
    <row r="28" spans="1:1" ht="32.25" customHeight="1" x14ac:dyDescent="0.2">
      <c r="A28" s="45" t="s">
        <v>27</v>
      </c>
    </row>
    <row r="29" spans="1:1" ht="32.25" customHeight="1" x14ac:dyDescent="0.2">
      <c r="A29" s="44" t="s">
        <v>28</v>
      </c>
    </row>
    <row r="30" spans="1:1" ht="17.25" customHeight="1" x14ac:dyDescent="0.2">
      <c r="A30" s="47" t="s">
        <v>29</v>
      </c>
    </row>
    <row r="31" spans="1:1" ht="32.25" customHeight="1" x14ac:dyDescent="0.2">
      <c r="A31" s="45" t="s">
        <v>30</v>
      </c>
    </row>
    <row r="32" spans="1:1" ht="32.25" customHeight="1" x14ac:dyDescent="0.2">
      <c r="A32" s="45" t="s">
        <v>31</v>
      </c>
    </row>
    <row r="33" spans="1:1" ht="32.25" customHeight="1" x14ac:dyDescent="0.2">
      <c r="A33" s="45" t="s">
        <v>32</v>
      </c>
    </row>
    <row r="34" spans="1:1" ht="22.5" customHeight="1" x14ac:dyDescent="0.2">
      <c r="A34" s="42" t="s">
        <v>33</v>
      </c>
    </row>
    <row r="35" spans="1:1" ht="17.25" customHeight="1" x14ac:dyDescent="0.2">
      <c r="A35" s="48" t="s">
        <v>167</v>
      </c>
    </row>
    <row r="36" spans="1:1" ht="17.25" customHeight="1" x14ac:dyDescent="0.2">
      <c r="A36" s="48" t="s">
        <v>34</v>
      </c>
    </row>
    <row r="37" spans="1:1" ht="17.25" customHeight="1" x14ac:dyDescent="0.2">
      <c r="A37" s="46" t="s">
        <v>35</v>
      </c>
    </row>
    <row r="38" spans="1:1" ht="32.25" customHeight="1" x14ac:dyDescent="0.2">
      <c r="A38" s="46" t="s">
        <v>36</v>
      </c>
    </row>
    <row r="39" spans="1:1" ht="32.25" customHeight="1" x14ac:dyDescent="0.2">
      <c r="A39" s="46" t="s">
        <v>37</v>
      </c>
    </row>
    <row r="40" spans="1:1" ht="17.25" customHeight="1" x14ac:dyDescent="0.2">
      <c r="A40" s="49" t="s">
        <v>38</v>
      </c>
    </row>
    <row r="41" spans="1:1" ht="32.25" customHeight="1" x14ac:dyDescent="0.2">
      <c r="A41" s="45" t="s">
        <v>39</v>
      </c>
    </row>
    <row r="42" spans="1:1" ht="32.25" customHeight="1" x14ac:dyDescent="0.2">
      <c r="A42" s="45" t="s">
        <v>40</v>
      </c>
    </row>
    <row r="43" spans="1:1" ht="32.25" customHeight="1" x14ac:dyDescent="0.2">
      <c r="A43" s="46" t="s">
        <v>41</v>
      </c>
    </row>
    <row r="44" spans="1:1" ht="17.25" customHeight="1" x14ac:dyDescent="0.2">
      <c r="A44" s="46" t="s">
        <v>42</v>
      </c>
    </row>
    <row r="45" spans="1:1" x14ac:dyDescent="0.2">
      <c r="A45" s="46" t="s">
        <v>43</v>
      </c>
    </row>
    <row r="46" spans="1:1" ht="22.5" customHeight="1" x14ac:dyDescent="0.2">
      <c r="A46" s="42" t="s">
        <v>44</v>
      </c>
    </row>
    <row r="47" spans="1:1" ht="17.25" customHeight="1" x14ac:dyDescent="0.2">
      <c r="A47" s="50" t="s">
        <v>45</v>
      </c>
    </row>
    <row r="48" spans="1:1" ht="17.25" customHeight="1" x14ac:dyDescent="0.2">
      <c r="A48" s="64" t="s">
        <v>46</v>
      </c>
    </row>
    <row r="49" spans="1:1" ht="17.25" customHeight="1" x14ac:dyDescent="0.2">
      <c r="A49" s="128"/>
    </row>
    <row r="50" spans="1:1" x14ac:dyDescent="0.2"/>
    <row r="52" spans="1:1" hidden="1" x14ac:dyDescent="0.2">
      <c r="A52" s="51"/>
    </row>
    <row r="53" spans="1:1" x14ac:dyDescent="0.2"/>
    <row r="54" spans="1:1" x14ac:dyDescent="0.2"/>
    <row r="55" spans="1:1" x14ac:dyDescent="0.2"/>
    <row r="56" spans="1:1" x14ac:dyDescent="0.2"/>
    <row r="57" spans="1:1" x14ac:dyDescent="0.2"/>
    <row r="58" spans="1:1" x14ac:dyDescent="0.2"/>
    <row r="59" spans="1:1" x14ac:dyDescent="0.2"/>
    <row r="60" spans="1:1" x14ac:dyDescent="0.2"/>
    <row r="61" spans="1:1" x14ac:dyDescent="0.2"/>
    <row r="62" spans="1:1" x14ac:dyDescent="0.2"/>
    <row r="63" spans="1:1" x14ac:dyDescent="0.2"/>
    <row r="64" spans="1:1" x14ac:dyDescent="0.2"/>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8" t="s">
        <v>47</v>
      </c>
      <c r="B1" s="148"/>
      <c r="C1" s="148"/>
      <c r="D1" s="148"/>
      <c r="E1" s="148"/>
      <c r="F1" s="148"/>
      <c r="G1" s="17"/>
      <c r="H1" s="17"/>
      <c r="I1" s="17"/>
      <c r="J1" s="17"/>
      <c r="K1" s="17"/>
    </row>
    <row r="2" spans="1:11" ht="21" customHeight="1" x14ac:dyDescent="0.2">
      <c r="A2" s="3" t="s">
        <v>48</v>
      </c>
      <c r="B2" s="149" t="s">
        <v>287</v>
      </c>
      <c r="C2" s="149"/>
      <c r="D2" s="149"/>
      <c r="E2" s="149"/>
      <c r="F2" s="149"/>
      <c r="G2" s="17"/>
      <c r="H2" s="17"/>
      <c r="I2" s="17"/>
      <c r="J2" s="17"/>
      <c r="K2" s="17"/>
    </row>
    <row r="3" spans="1:11" ht="15.75" x14ac:dyDescent="0.2">
      <c r="A3" s="3" t="s">
        <v>49</v>
      </c>
      <c r="B3" s="149" t="s">
        <v>187</v>
      </c>
      <c r="C3" s="149"/>
      <c r="D3" s="149"/>
      <c r="E3" s="149"/>
      <c r="F3" s="149"/>
      <c r="G3" s="17"/>
      <c r="H3" s="17"/>
      <c r="I3" s="17"/>
      <c r="J3" s="17"/>
      <c r="K3" s="17"/>
    </row>
    <row r="4" spans="1:11" ht="21" customHeight="1" x14ac:dyDescent="0.2">
      <c r="A4" s="3" t="s">
        <v>50</v>
      </c>
      <c r="B4" s="150">
        <v>45474</v>
      </c>
      <c r="C4" s="150"/>
      <c r="D4" s="150"/>
      <c r="E4" s="150"/>
      <c r="F4" s="150"/>
      <c r="G4" s="17"/>
      <c r="H4" s="17"/>
      <c r="I4" s="17"/>
      <c r="J4" s="17"/>
      <c r="K4" s="17"/>
    </row>
    <row r="5" spans="1:11" ht="21" customHeight="1" x14ac:dyDescent="0.2">
      <c r="A5" s="3" t="s">
        <v>51</v>
      </c>
      <c r="B5" s="150">
        <v>45838</v>
      </c>
      <c r="C5" s="150"/>
      <c r="D5" s="150"/>
      <c r="E5" s="150"/>
      <c r="F5" s="150"/>
      <c r="G5" s="17"/>
      <c r="H5" s="17"/>
      <c r="I5" s="17"/>
      <c r="J5" s="17"/>
      <c r="K5" s="17"/>
    </row>
    <row r="6" spans="1:11" ht="21" customHeight="1" x14ac:dyDescent="0.2">
      <c r="A6" s="3" t="s">
        <v>52</v>
      </c>
      <c r="B6" s="147" t="str">
        <f>IF(AND(Travel!B7&lt;&gt;A30,Hospitality!B7&lt;&gt;A30,'All other expenses'!B7&lt;&gt;A30,'Gifts and benefits'!B7&lt;&gt;A30),A31,IF(AND(Travel!B7=A30,Hospitality!B7=A30,'All other expenses'!B7=A30,'Gifts and benefits'!B7=A30),A33,A32))</f>
        <v>Data and totals checked on all sheets</v>
      </c>
      <c r="C6" s="147"/>
      <c r="D6" s="147"/>
      <c r="E6" s="147"/>
      <c r="F6" s="147"/>
      <c r="G6" s="23"/>
      <c r="H6" s="17"/>
      <c r="I6" s="17"/>
      <c r="J6" s="17"/>
      <c r="K6" s="17"/>
    </row>
    <row r="7" spans="1:11" ht="31.5" x14ac:dyDescent="0.2">
      <c r="A7" s="3" t="s">
        <v>53</v>
      </c>
      <c r="B7" s="146" t="s">
        <v>86</v>
      </c>
      <c r="C7" s="146"/>
      <c r="D7" s="146"/>
      <c r="E7" s="146"/>
      <c r="F7" s="146"/>
      <c r="G7" s="23"/>
      <c r="H7" s="17"/>
      <c r="I7" s="17"/>
      <c r="J7" s="17"/>
      <c r="K7" s="17"/>
    </row>
    <row r="8" spans="1:11" ht="25.5" customHeight="1" x14ac:dyDescent="0.2">
      <c r="A8" s="3" t="s">
        <v>55</v>
      </c>
      <c r="B8" s="146" t="s">
        <v>288</v>
      </c>
      <c r="C8" s="146"/>
      <c r="D8" s="146"/>
      <c r="E8" s="146"/>
      <c r="F8" s="146"/>
      <c r="G8" s="23"/>
      <c r="H8" s="17"/>
      <c r="I8" s="17"/>
      <c r="J8" s="17"/>
      <c r="K8" s="17"/>
    </row>
    <row r="9" spans="1:11" ht="66.75" customHeight="1" x14ac:dyDescent="0.2">
      <c r="A9" s="145" t="s">
        <v>57</v>
      </c>
      <c r="B9" s="145"/>
      <c r="C9" s="145"/>
      <c r="D9" s="145"/>
      <c r="E9" s="145"/>
      <c r="F9" s="145"/>
      <c r="G9" s="23"/>
      <c r="H9" s="17"/>
      <c r="I9" s="17"/>
      <c r="J9" s="17"/>
      <c r="K9" s="17"/>
    </row>
    <row r="10" spans="1:11" s="92" customFormat="1" ht="36" customHeight="1" x14ac:dyDescent="0.2">
      <c r="A10" s="86" t="s">
        <v>58</v>
      </c>
      <c r="B10" s="87" t="s">
        <v>59</v>
      </c>
      <c r="C10" s="87" t="s">
        <v>60</v>
      </c>
      <c r="D10" s="88"/>
      <c r="E10" s="89" t="s">
        <v>29</v>
      </c>
      <c r="F10" s="90" t="s">
        <v>61</v>
      </c>
      <c r="G10" s="91"/>
      <c r="H10" s="91"/>
      <c r="I10" s="91"/>
      <c r="J10" s="91"/>
      <c r="K10" s="91"/>
    </row>
    <row r="11" spans="1:11" ht="27.75" customHeight="1" x14ac:dyDescent="0.2">
      <c r="A11" s="8" t="s">
        <v>62</v>
      </c>
      <c r="B11" s="58">
        <f>B15+B16+B17</f>
        <v>8320.33</v>
      </c>
      <c r="C11" s="65" t="str">
        <f>IF(Travel!B6="",A34,Travel!B6)</f>
        <v>Figures exclude GST</v>
      </c>
      <c r="D11" s="6"/>
      <c r="E11" s="8" t="s">
        <v>63</v>
      </c>
      <c r="F11" s="33">
        <f>'Gifts and benefits'!C25</f>
        <v>2</v>
      </c>
      <c r="G11" s="29"/>
      <c r="H11" s="29"/>
      <c r="I11" s="29"/>
      <c r="J11" s="29"/>
      <c r="K11" s="29"/>
    </row>
    <row r="12" spans="1:11" ht="27.75" customHeight="1" x14ac:dyDescent="0.2">
      <c r="A12" s="8" t="s">
        <v>24</v>
      </c>
      <c r="B12" s="58">
        <f>Hospitality!B25</f>
        <v>0</v>
      </c>
      <c r="C12" s="65" t="str">
        <f>IF(Hospitality!B6="",A34,Hospitality!B6)</f>
        <v>Figures exclude GST</v>
      </c>
      <c r="D12" s="6"/>
      <c r="E12" s="8" t="s">
        <v>64</v>
      </c>
      <c r="F12" s="33">
        <f>'Gifts and benefits'!C26</f>
        <v>2</v>
      </c>
      <c r="G12" s="29"/>
      <c r="H12" s="29"/>
      <c r="I12" s="29"/>
      <c r="J12" s="29"/>
      <c r="K12" s="29"/>
    </row>
    <row r="13" spans="1:11" ht="27.75" customHeight="1" x14ac:dyDescent="0.2">
      <c r="A13" s="8" t="s">
        <v>65</v>
      </c>
      <c r="B13" s="58">
        <f>'All other expenses'!B25</f>
        <v>564</v>
      </c>
      <c r="C13" s="65" t="str">
        <f>IF('All other expenses'!B6="",A34,'All other expenses'!B6)</f>
        <v>Figures exclude GST</v>
      </c>
      <c r="D13" s="6"/>
      <c r="E13" s="8" t="s">
        <v>66</v>
      </c>
      <c r="F13" s="33">
        <f>'Gifts and benefits'!C27</f>
        <v>0</v>
      </c>
      <c r="G13" s="17"/>
      <c r="H13" s="17"/>
      <c r="I13" s="17"/>
      <c r="J13" s="17"/>
      <c r="K13" s="17"/>
    </row>
    <row r="14" spans="1:11" ht="12.75" customHeight="1" x14ac:dyDescent="0.2">
      <c r="A14" s="7"/>
      <c r="B14" s="59"/>
      <c r="C14" s="66"/>
      <c r="D14" s="34"/>
      <c r="E14" s="6"/>
      <c r="F14" s="35"/>
      <c r="G14" s="17"/>
      <c r="H14" s="17"/>
      <c r="I14" s="17"/>
      <c r="J14" s="17"/>
      <c r="K14" s="17"/>
    </row>
    <row r="15" spans="1:11" ht="27.75" customHeight="1" x14ac:dyDescent="0.2">
      <c r="A15" s="9" t="s">
        <v>67</v>
      </c>
      <c r="B15" s="60">
        <f>Travel!B22</f>
        <v>0</v>
      </c>
      <c r="C15" s="67" t="str">
        <f>C11</f>
        <v>Figures exclude GST</v>
      </c>
      <c r="D15" s="6"/>
      <c r="E15" s="6"/>
      <c r="F15" s="35"/>
      <c r="G15" s="17"/>
      <c r="H15" s="17"/>
      <c r="I15" s="17"/>
      <c r="J15" s="17"/>
      <c r="K15" s="17"/>
    </row>
    <row r="16" spans="1:11" ht="27.75" customHeight="1" x14ac:dyDescent="0.2">
      <c r="A16" s="9" t="s">
        <v>68</v>
      </c>
      <c r="B16" s="60">
        <f>Travel!B78</f>
        <v>8320.33</v>
      </c>
      <c r="C16" s="67" t="str">
        <f>C11</f>
        <v>Figures exclude GST</v>
      </c>
      <c r="D16" s="36"/>
      <c r="E16" s="6"/>
      <c r="F16" s="37"/>
      <c r="G16" s="17"/>
      <c r="H16" s="17"/>
      <c r="I16" s="17"/>
      <c r="J16" s="17"/>
      <c r="K16" s="17"/>
    </row>
    <row r="17" spans="1:11" ht="27.75" customHeight="1" x14ac:dyDescent="0.2">
      <c r="A17" s="9" t="s">
        <v>69</v>
      </c>
      <c r="B17" s="60">
        <f>Travel!B92</f>
        <v>0</v>
      </c>
      <c r="C17" s="67"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70</v>
      </c>
      <c r="B19" s="19"/>
      <c r="C19" s="17"/>
      <c r="D19" s="17"/>
      <c r="E19" s="17"/>
      <c r="F19" s="17"/>
      <c r="G19" s="17"/>
      <c r="H19" s="17"/>
      <c r="I19" s="17"/>
      <c r="J19" s="17"/>
      <c r="K19" s="17"/>
    </row>
    <row r="20" spans="1:11" x14ac:dyDescent="0.2">
      <c r="A20" s="20" t="s">
        <v>71</v>
      </c>
      <c r="D20" s="17"/>
      <c r="E20" s="17"/>
      <c r="F20" s="17"/>
      <c r="G20" s="17"/>
      <c r="H20" s="17"/>
      <c r="I20" s="17"/>
      <c r="J20" s="17"/>
      <c r="K20" s="17"/>
    </row>
    <row r="21" spans="1:11" ht="12.6" customHeight="1" x14ac:dyDescent="0.2">
      <c r="A21" s="20" t="s">
        <v>72</v>
      </c>
      <c r="D21" s="17"/>
      <c r="E21" s="17"/>
      <c r="F21" s="17"/>
      <c r="G21" s="17"/>
      <c r="H21" s="17"/>
      <c r="I21" s="17"/>
      <c r="J21" s="17"/>
      <c r="K21" s="17"/>
    </row>
    <row r="22" spans="1:11" ht="12.6" customHeight="1" x14ac:dyDescent="0.2">
      <c r="A22" s="20" t="s">
        <v>73</v>
      </c>
      <c r="D22" s="17"/>
      <c r="E22" s="17"/>
      <c r="F22" s="17"/>
      <c r="G22" s="17"/>
      <c r="H22" s="17"/>
      <c r="I22" s="17"/>
      <c r="J22" s="17"/>
      <c r="K22" s="17"/>
    </row>
    <row r="23" spans="1:11" ht="12.6" customHeight="1" x14ac:dyDescent="0.2">
      <c r="A23" s="20" t="s">
        <v>74</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75</v>
      </c>
      <c r="B25" s="13"/>
      <c r="C25" s="13"/>
      <c r="D25" s="13"/>
      <c r="E25" s="13"/>
      <c r="F25" s="13"/>
      <c r="G25" s="17"/>
      <c r="H25" s="17"/>
      <c r="I25" s="17"/>
      <c r="J25" s="17"/>
      <c r="K25" s="17"/>
    </row>
    <row r="26" spans="1:11" ht="12.75" hidden="1" customHeight="1" x14ac:dyDescent="0.2">
      <c r="A26" s="11" t="s">
        <v>76</v>
      </c>
      <c r="B26" s="4"/>
      <c r="C26" s="4"/>
      <c r="D26" s="11"/>
      <c r="E26" s="11"/>
      <c r="F26" s="11"/>
      <c r="G26" s="17"/>
      <c r="H26" s="17"/>
      <c r="I26" s="17"/>
      <c r="J26" s="17"/>
      <c r="K26" s="17"/>
    </row>
    <row r="27" spans="1:11" hidden="1" x14ac:dyDescent="0.2">
      <c r="A27" s="10" t="s">
        <v>77</v>
      </c>
      <c r="B27" s="10"/>
      <c r="C27" s="10"/>
      <c r="D27" s="10"/>
      <c r="E27" s="10"/>
      <c r="F27" s="10"/>
      <c r="G27" s="17"/>
      <c r="H27" s="17"/>
      <c r="I27" s="17"/>
      <c r="J27" s="17"/>
      <c r="K27" s="17"/>
    </row>
    <row r="28" spans="1:11" hidden="1" x14ac:dyDescent="0.2">
      <c r="A28" s="10" t="s">
        <v>78</v>
      </c>
      <c r="B28" s="10"/>
      <c r="C28" s="10"/>
      <c r="D28" s="10"/>
      <c r="E28" s="10"/>
      <c r="F28" s="10"/>
      <c r="G28" s="17"/>
      <c r="H28" s="17"/>
      <c r="I28" s="17"/>
      <c r="J28" s="17"/>
      <c r="K28" s="17"/>
    </row>
    <row r="29" spans="1:11" hidden="1" x14ac:dyDescent="0.2">
      <c r="A29" s="11" t="s">
        <v>79</v>
      </c>
      <c r="B29" s="11"/>
      <c r="C29" s="11"/>
      <c r="D29" s="11"/>
      <c r="E29" s="11"/>
      <c r="F29" s="11"/>
      <c r="G29" s="17"/>
      <c r="H29" s="17"/>
      <c r="I29" s="17"/>
      <c r="J29" s="17"/>
      <c r="K29" s="17"/>
    </row>
    <row r="30" spans="1:11" hidden="1" x14ac:dyDescent="0.2">
      <c r="A30" s="11" t="s">
        <v>80</v>
      </c>
      <c r="B30" s="11"/>
      <c r="C30" s="11"/>
      <c r="D30" s="11"/>
      <c r="E30" s="11"/>
      <c r="F30" s="11"/>
      <c r="G30" s="17"/>
      <c r="H30" s="17"/>
      <c r="I30" s="17"/>
      <c r="J30" s="17"/>
      <c r="K30" s="17"/>
    </row>
    <row r="31" spans="1:11" hidden="1" x14ac:dyDescent="0.2">
      <c r="A31" s="10" t="s">
        <v>81</v>
      </c>
      <c r="B31" s="10"/>
      <c r="C31" s="10"/>
      <c r="D31" s="10"/>
      <c r="E31" s="10"/>
      <c r="F31" s="10"/>
      <c r="G31" s="17"/>
      <c r="H31" s="17"/>
      <c r="I31" s="17"/>
      <c r="J31" s="17"/>
      <c r="K31" s="17"/>
    </row>
    <row r="32" spans="1:11" hidden="1" x14ac:dyDescent="0.2">
      <c r="A32" s="10" t="s">
        <v>82</v>
      </c>
      <c r="B32" s="10"/>
      <c r="C32" s="10"/>
      <c r="D32" s="10"/>
      <c r="E32" s="10"/>
      <c r="F32" s="10"/>
      <c r="G32" s="17"/>
      <c r="H32" s="17"/>
      <c r="I32" s="17"/>
      <c r="J32" s="17"/>
      <c r="K32" s="17"/>
    </row>
    <row r="33" spans="1:11" hidden="1" x14ac:dyDescent="0.2">
      <c r="A33" s="10" t="s">
        <v>83</v>
      </c>
      <c r="B33" s="10"/>
      <c r="C33" s="10"/>
      <c r="D33" s="10"/>
      <c r="E33" s="10"/>
      <c r="F33" s="10"/>
      <c r="G33" s="17"/>
      <c r="H33" s="17"/>
      <c r="I33" s="17"/>
      <c r="J33" s="17"/>
      <c r="K33" s="17"/>
    </row>
    <row r="34" spans="1:11" hidden="1" x14ac:dyDescent="0.2">
      <c r="A34" s="11" t="s">
        <v>84</v>
      </c>
      <c r="B34" s="11"/>
      <c r="C34" s="11"/>
      <c r="D34" s="11"/>
      <c r="E34" s="11"/>
      <c r="F34" s="11"/>
      <c r="G34" s="17"/>
      <c r="H34" s="17"/>
      <c r="I34" s="17"/>
      <c r="J34" s="17"/>
      <c r="K34" s="17"/>
    </row>
    <row r="35" spans="1:11" hidden="1" x14ac:dyDescent="0.2">
      <c r="A35" s="11" t="s">
        <v>85</v>
      </c>
      <c r="B35" s="11"/>
      <c r="C35" s="11"/>
      <c r="D35" s="11"/>
      <c r="E35" s="11"/>
      <c r="F35" s="11"/>
      <c r="G35" s="17"/>
      <c r="H35" s="17"/>
      <c r="I35" s="17"/>
      <c r="J35" s="17"/>
      <c r="K35" s="17"/>
    </row>
    <row r="36" spans="1:11" hidden="1" x14ac:dyDescent="0.2">
      <c r="A36" s="10" t="s">
        <v>54</v>
      </c>
      <c r="B36" s="62"/>
      <c r="C36" s="62"/>
      <c r="D36" s="62"/>
      <c r="E36" s="62"/>
      <c r="F36" s="62"/>
      <c r="G36" s="17"/>
      <c r="H36" s="17"/>
      <c r="I36" s="17"/>
      <c r="J36" s="17"/>
      <c r="K36" s="17"/>
    </row>
    <row r="37" spans="1:11" hidden="1" x14ac:dyDescent="0.2">
      <c r="A37" s="10" t="s">
        <v>86</v>
      </c>
      <c r="B37" s="62"/>
      <c r="C37" s="62"/>
      <c r="D37" s="62"/>
      <c r="E37" s="62"/>
      <c r="F37" s="62"/>
      <c r="G37" s="17"/>
      <c r="H37" s="17"/>
      <c r="I37" s="17"/>
      <c r="J37" s="17"/>
      <c r="K37" s="17"/>
    </row>
    <row r="38" spans="1:11" hidden="1" x14ac:dyDescent="0.2">
      <c r="A38" s="10" t="s">
        <v>56</v>
      </c>
      <c r="B38" s="62"/>
      <c r="C38" s="62"/>
      <c r="D38" s="62"/>
      <c r="E38" s="62"/>
      <c r="F38" s="62"/>
      <c r="G38" s="17"/>
      <c r="H38" s="17"/>
      <c r="I38" s="17"/>
      <c r="J38" s="17"/>
      <c r="K38" s="17"/>
    </row>
    <row r="39" spans="1:11" hidden="1" x14ac:dyDescent="0.2">
      <c r="A39" s="11" t="s">
        <v>87</v>
      </c>
      <c r="B39" s="4"/>
      <c r="C39" s="4"/>
      <c r="D39" s="4"/>
      <c r="E39" s="4"/>
      <c r="F39" s="4"/>
      <c r="G39" s="17"/>
      <c r="H39" s="17"/>
      <c r="I39" s="17"/>
      <c r="J39" s="17"/>
      <c r="K39" s="17"/>
    </row>
    <row r="40" spans="1:11" hidden="1" x14ac:dyDescent="0.2">
      <c r="A40" s="4" t="s">
        <v>88</v>
      </c>
      <c r="B40" s="4"/>
      <c r="C40" s="4"/>
      <c r="D40" s="4"/>
      <c r="E40" s="4"/>
      <c r="F40" s="4"/>
      <c r="G40" s="17"/>
      <c r="H40" s="17"/>
      <c r="I40" s="17"/>
      <c r="J40" s="17"/>
      <c r="K40" s="17"/>
    </row>
    <row r="41" spans="1:11" hidden="1" x14ac:dyDescent="0.2">
      <c r="A41" s="4" t="s">
        <v>89</v>
      </c>
      <c r="B41" s="4"/>
      <c r="C41" s="4"/>
      <c r="D41" s="4"/>
      <c r="E41" s="4"/>
      <c r="F41" s="4"/>
      <c r="G41" s="17"/>
      <c r="H41" s="17"/>
      <c r="I41" s="17"/>
      <c r="J41" s="17"/>
      <c r="K41" s="17"/>
    </row>
    <row r="42" spans="1:11" hidden="1" x14ac:dyDescent="0.2">
      <c r="A42" s="4" t="s">
        <v>90</v>
      </c>
      <c r="B42" s="4"/>
      <c r="C42" s="4"/>
      <c r="D42" s="4"/>
      <c r="E42" s="4"/>
      <c r="F42" s="4"/>
      <c r="G42" s="17"/>
      <c r="H42" s="17"/>
      <c r="I42" s="17"/>
      <c r="J42" s="17"/>
      <c r="K42" s="17"/>
    </row>
    <row r="43" spans="1:11" hidden="1" x14ac:dyDescent="0.2">
      <c r="A43" s="4" t="s">
        <v>91</v>
      </c>
      <c r="B43" s="4"/>
      <c r="C43" s="4"/>
      <c r="D43" s="4"/>
      <c r="E43" s="4"/>
      <c r="F43" s="4"/>
      <c r="G43" s="17"/>
      <c r="H43" s="17"/>
      <c r="I43" s="17"/>
      <c r="J43" s="17"/>
      <c r="K43" s="17"/>
    </row>
    <row r="44" spans="1:11" hidden="1" x14ac:dyDescent="0.2">
      <c r="A44" s="4" t="s">
        <v>92</v>
      </c>
      <c r="B44" s="4"/>
      <c r="C44" s="4"/>
      <c r="D44" s="4"/>
      <c r="E44" s="4"/>
      <c r="F44" s="4"/>
      <c r="G44" s="17"/>
      <c r="H44" s="17"/>
      <c r="I44" s="17"/>
      <c r="J44" s="17"/>
      <c r="K44" s="17"/>
    </row>
    <row r="45" spans="1:11" hidden="1" x14ac:dyDescent="0.2">
      <c r="A45" s="63" t="s">
        <v>93</v>
      </c>
      <c r="B45" s="62"/>
      <c r="C45" s="62"/>
      <c r="D45" s="62"/>
      <c r="E45" s="62"/>
      <c r="F45" s="62"/>
      <c r="G45" s="17"/>
      <c r="H45" s="17"/>
      <c r="I45" s="17"/>
      <c r="J45" s="17"/>
      <c r="K45" s="17"/>
    </row>
    <row r="46" spans="1:11" hidden="1" x14ac:dyDescent="0.2">
      <c r="A46" s="62" t="s">
        <v>94</v>
      </c>
      <c r="B46" s="62"/>
      <c r="C46" s="62"/>
      <c r="D46" s="62"/>
      <c r="E46" s="62"/>
      <c r="F46" s="62"/>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0" t="s">
        <v>95</v>
      </c>
      <c r="B48" s="62"/>
      <c r="C48" s="62"/>
      <c r="D48" s="62"/>
      <c r="E48" s="62"/>
      <c r="F48" s="62"/>
      <c r="G48" s="17"/>
      <c r="H48" s="17"/>
      <c r="I48" s="17"/>
      <c r="J48" s="17"/>
      <c r="K48" s="17"/>
    </row>
    <row r="49" spans="1:11" ht="25.5" hidden="1" x14ac:dyDescent="0.2">
      <c r="A49" s="80" t="s">
        <v>96</v>
      </c>
      <c r="B49" s="62"/>
      <c r="C49" s="62"/>
      <c r="D49" s="62"/>
      <c r="E49" s="62"/>
      <c r="F49" s="62"/>
      <c r="G49" s="17"/>
      <c r="H49" s="17"/>
      <c r="I49" s="17"/>
      <c r="J49" s="17"/>
      <c r="K49" s="17"/>
    </row>
    <row r="50" spans="1:11" ht="25.5" hidden="1" x14ac:dyDescent="0.2">
      <c r="A50" s="81" t="s">
        <v>97</v>
      </c>
      <c r="B50" s="4"/>
      <c r="C50" s="4"/>
      <c r="D50" s="4"/>
      <c r="E50" s="4"/>
      <c r="F50" s="4"/>
      <c r="G50" s="17"/>
      <c r="H50" s="17"/>
      <c r="I50" s="17"/>
      <c r="J50" s="17"/>
      <c r="K50" s="17"/>
    </row>
    <row r="51" spans="1:11" ht="25.5" hidden="1" x14ac:dyDescent="0.2">
      <c r="A51" s="81" t="s">
        <v>98</v>
      </c>
      <c r="B51" s="4"/>
      <c r="C51" s="4"/>
      <c r="D51" s="4"/>
      <c r="E51" s="4"/>
      <c r="F51" s="4"/>
      <c r="G51" s="17"/>
      <c r="H51" s="17"/>
      <c r="I51" s="17"/>
      <c r="J51" s="17"/>
      <c r="K51" s="17"/>
    </row>
    <row r="52" spans="1:11" ht="38.25" hidden="1" x14ac:dyDescent="0.2">
      <c r="A52" s="81" t="s">
        <v>99</v>
      </c>
      <c r="B52" s="73"/>
      <c r="C52" s="73"/>
      <c r="D52" s="73"/>
      <c r="E52" s="11"/>
      <c r="F52" s="11"/>
      <c r="G52" s="17"/>
      <c r="H52" s="17"/>
      <c r="I52" s="17"/>
      <c r="J52" s="17"/>
      <c r="K52" s="17"/>
    </row>
    <row r="53" spans="1:11" hidden="1" x14ac:dyDescent="0.2">
      <c r="A53" s="78" t="s">
        <v>100</v>
      </c>
      <c r="B53" s="72"/>
      <c r="C53" s="72"/>
      <c r="D53" s="72"/>
      <c r="E53" s="10"/>
      <c r="F53" s="10" t="b">
        <v>1</v>
      </c>
      <c r="G53" s="17"/>
      <c r="H53" s="17"/>
      <c r="I53" s="17"/>
      <c r="J53" s="17"/>
      <c r="K53" s="17"/>
    </row>
    <row r="54" spans="1:11" hidden="1" x14ac:dyDescent="0.2">
      <c r="A54" s="79" t="s">
        <v>101</v>
      </c>
      <c r="B54" s="78"/>
      <c r="C54" s="78"/>
      <c r="D54" s="78"/>
      <c r="E54" s="10"/>
      <c r="F54" s="10" t="b">
        <v>0</v>
      </c>
      <c r="G54" s="17"/>
      <c r="H54" s="17"/>
      <c r="I54" s="17"/>
      <c r="J54" s="17"/>
      <c r="K54" s="17"/>
    </row>
    <row r="55" spans="1:11" hidden="1" x14ac:dyDescent="0.2">
      <c r="A55" s="82"/>
      <c r="B55" s="74">
        <f>COUNT(Travel!B12:B21)</f>
        <v>0</v>
      </c>
      <c r="C55" s="74"/>
      <c r="D55" s="74">
        <f>COUNTIF(Travel!D12:D21,"*")</f>
        <v>0</v>
      </c>
      <c r="E55" s="75"/>
      <c r="F55" s="75" t="b">
        <f>MIN(B55,D55)=MAX(B55,D55)</f>
        <v>1</v>
      </c>
      <c r="G55" s="17"/>
      <c r="H55" s="17"/>
      <c r="I55" s="17"/>
      <c r="J55" s="17"/>
      <c r="K55" s="17"/>
    </row>
    <row r="56" spans="1:11" hidden="1" x14ac:dyDescent="0.2">
      <c r="A56" s="82" t="s">
        <v>102</v>
      </c>
      <c r="B56" s="74">
        <f>COUNT(Travel!B31:B77)</f>
        <v>22</v>
      </c>
      <c r="C56" s="74"/>
      <c r="D56" s="74">
        <f>COUNTIF(Travel!D27:D77,"*")</f>
        <v>26</v>
      </c>
      <c r="E56" s="75"/>
      <c r="F56" s="75" t="b">
        <f>MIN(B56,D56)=MAX(B56,D56)</f>
        <v>0</v>
      </c>
    </row>
    <row r="57" spans="1:11" hidden="1" x14ac:dyDescent="0.2">
      <c r="A57" s="83"/>
      <c r="B57" s="74">
        <f>COUNT(Travel!B82:B91)</f>
        <v>0</v>
      </c>
      <c r="C57" s="74"/>
      <c r="D57" s="74">
        <f>COUNTIF(Travel!D82:D91,"*")</f>
        <v>0</v>
      </c>
      <c r="E57" s="75"/>
      <c r="F57" s="75" t="b">
        <f>MIN(B57,D57)=MAX(B57,D57)</f>
        <v>1</v>
      </c>
    </row>
    <row r="58" spans="1:11" hidden="1" x14ac:dyDescent="0.2">
      <c r="A58" s="84" t="s">
        <v>103</v>
      </c>
      <c r="B58" s="76">
        <f>COUNT(Hospitality!B11:B24)</f>
        <v>0</v>
      </c>
      <c r="C58" s="76"/>
      <c r="D58" s="76">
        <f>COUNTIF(Hospitality!D11:D24,"*")</f>
        <v>0</v>
      </c>
      <c r="E58" s="77"/>
      <c r="F58" s="77" t="b">
        <f>MIN(B58,D58)=MAX(B58,D58)</f>
        <v>1</v>
      </c>
    </row>
    <row r="59" spans="1:11" hidden="1" x14ac:dyDescent="0.2">
      <c r="A59" s="85" t="s">
        <v>104</v>
      </c>
      <c r="B59" s="75">
        <f>COUNT('All other expenses'!B11:B24)</f>
        <v>1</v>
      </c>
      <c r="C59" s="75"/>
      <c r="D59" s="75">
        <f>COUNTIF('All other expenses'!D11:D24,"*")</f>
        <v>1</v>
      </c>
      <c r="E59" s="75"/>
      <c r="F59" s="75" t="b">
        <f>MIN(B59,D59)=MAX(B59,D59)</f>
        <v>1</v>
      </c>
    </row>
    <row r="60" spans="1:11" hidden="1" x14ac:dyDescent="0.2">
      <c r="A60" s="84" t="s">
        <v>105</v>
      </c>
      <c r="B60" s="76">
        <f>COUNTIF('Gifts and benefits'!B11:B24,"*")</f>
        <v>2</v>
      </c>
      <c r="C60" s="76">
        <f>COUNTIF('Gifts and benefits'!C11:C24,"*")</f>
        <v>2</v>
      </c>
      <c r="D60" s="76"/>
      <c r="E60" s="76">
        <f>COUNTA('Gifts and benefits'!E11:E24)</f>
        <v>2</v>
      </c>
      <c r="F60" s="77"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2"/>
  <sheetViews>
    <sheetView zoomScaleNormal="100" workbookViewId="0">
      <selection activeCell="B28" sqref="B2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3" t="s">
        <v>106</v>
      </c>
      <c r="B1" s="153"/>
      <c r="C1" s="153"/>
      <c r="D1" s="153"/>
      <c r="E1" s="153"/>
      <c r="F1" s="17"/>
    </row>
    <row r="2" spans="1:6" ht="21" customHeight="1" x14ac:dyDescent="0.2">
      <c r="A2" s="3" t="s">
        <v>107</v>
      </c>
      <c r="B2" s="151" t="str">
        <f>'Summary and sign-off'!B2:F2</f>
        <v>Department of Prime Minister and Cabinet</v>
      </c>
      <c r="C2" s="151"/>
      <c r="D2" s="151"/>
      <c r="E2" s="151"/>
      <c r="F2" s="17"/>
    </row>
    <row r="3" spans="1:6" ht="31.5" x14ac:dyDescent="0.2">
      <c r="A3" s="3" t="s">
        <v>108</v>
      </c>
      <c r="B3" s="151" t="str">
        <f>'Summary and sign-off'!B3:F3</f>
        <v>Katrina Casey</v>
      </c>
      <c r="C3" s="151"/>
      <c r="D3" s="151"/>
      <c r="E3" s="151"/>
      <c r="F3" s="17"/>
    </row>
    <row r="4" spans="1:6" ht="21" customHeight="1" x14ac:dyDescent="0.2">
      <c r="A4" s="3" t="s">
        <v>109</v>
      </c>
      <c r="B4" s="151">
        <f>'Summary and sign-off'!B4:F4</f>
        <v>45474</v>
      </c>
      <c r="C4" s="151"/>
      <c r="D4" s="151"/>
      <c r="E4" s="151"/>
      <c r="F4" s="17"/>
    </row>
    <row r="5" spans="1:6" ht="21" customHeight="1" x14ac:dyDescent="0.2">
      <c r="A5" s="3" t="s">
        <v>110</v>
      </c>
      <c r="B5" s="151">
        <f>'Summary and sign-off'!B5:F5</f>
        <v>45838</v>
      </c>
      <c r="C5" s="151"/>
      <c r="D5" s="151"/>
      <c r="E5" s="151"/>
      <c r="F5" s="17"/>
    </row>
    <row r="6" spans="1:6" ht="21" customHeight="1" x14ac:dyDescent="0.2">
      <c r="A6" s="3" t="s">
        <v>111</v>
      </c>
      <c r="B6" s="146" t="s">
        <v>78</v>
      </c>
      <c r="C6" s="146"/>
      <c r="D6" s="146"/>
      <c r="E6" s="146"/>
      <c r="F6" s="17"/>
    </row>
    <row r="7" spans="1:6" ht="21" customHeight="1" x14ac:dyDescent="0.2">
      <c r="A7" s="3" t="s">
        <v>52</v>
      </c>
      <c r="B7" s="146" t="s">
        <v>80</v>
      </c>
      <c r="C7" s="146"/>
      <c r="D7" s="146"/>
      <c r="E7" s="146"/>
      <c r="F7" s="17"/>
    </row>
    <row r="8" spans="1:6" ht="36" customHeight="1" x14ac:dyDescent="0.2">
      <c r="A8" s="155" t="s">
        <v>112</v>
      </c>
      <c r="B8" s="156"/>
      <c r="C8" s="156"/>
      <c r="D8" s="156"/>
      <c r="E8" s="156"/>
      <c r="F8" s="19"/>
    </row>
    <row r="9" spans="1:6" ht="36" customHeight="1" x14ac:dyDescent="0.2">
      <c r="A9" s="157" t="s">
        <v>113</v>
      </c>
      <c r="B9" s="158"/>
      <c r="C9" s="158"/>
      <c r="D9" s="158"/>
      <c r="E9" s="158"/>
      <c r="F9" s="19"/>
    </row>
    <row r="10" spans="1:6" ht="24.75" customHeight="1" x14ac:dyDescent="0.2">
      <c r="A10" s="154" t="s">
        <v>114</v>
      </c>
      <c r="B10" s="159"/>
      <c r="C10" s="154"/>
      <c r="D10" s="154"/>
      <c r="E10" s="154"/>
      <c r="F10" s="29"/>
    </row>
    <row r="11" spans="1:6" ht="28.5" customHeight="1" x14ac:dyDescent="0.2">
      <c r="A11" s="24" t="s">
        <v>115</v>
      </c>
      <c r="B11" s="24" t="s">
        <v>116</v>
      </c>
      <c r="C11" s="24" t="s">
        <v>117</v>
      </c>
      <c r="D11" s="24" t="s">
        <v>118</v>
      </c>
      <c r="E11" s="24" t="s">
        <v>119</v>
      </c>
      <c r="F11" s="30"/>
    </row>
    <row r="12" spans="1:6" s="2" customFormat="1" x14ac:dyDescent="0.2">
      <c r="A12" s="115" t="s">
        <v>169</v>
      </c>
      <c r="B12" s="116"/>
      <c r="C12" s="117"/>
      <c r="D12" s="117"/>
      <c r="E12" s="118"/>
      <c r="F12" s="1"/>
    </row>
    <row r="13" spans="1:6" s="2" customFormat="1" x14ac:dyDescent="0.2">
      <c r="A13" s="115"/>
      <c r="B13" s="116"/>
      <c r="C13" s="117"/>
      <c r="D13" s="117"/>
      <c r="E13" s="118"/>
      <c r="F13" s="1"/>
    </row>
    <row r="14" spans="1:6" s="2" customFormat="1" x14ac:dyDescent="0.2">
      <c r="A14" s="115"/>
      <c r="B14" s="116"/>
      <c r="C14" s="117"/>
      <c r="D14" s="117"/>
      <c r="E14" s="118"/>
      <c r="F14" s="1"/>
    </row>
    <row r="15" spans="1:6" s="2" customFormat="1" x14ac:dyDescent="0.2">
      <c r="A15" s="115"/>
      <c r="B15" s="116"/>
      <c r="C15" s="117"/>
      <c r="D15" s="117"/>
      <c r="E15" s="118"/>
      <c r="F15" s="1"/>
    </row>
    <row r="16" spans="1:6" s="2" customFormat="1" x14ac:dyDescent="0.2">
      <c r="A16" s="115"/>
      <c r="B16" s="116"/>
      <c r="C16" s="117"/>
      <c r="D16" s="117"/>
      <c r="E16" s="118"/>
      <c r="F16" s="1"/>
    </row>
    <row r="17" spans="1:6" s="2" customFormat="1" x14ac:dyDescent="0.2">
      <c r="A17" s="115"/>
      <c r="B17" s="116"/>
      <c r="C17" s="117"/>
      <c r="D17" s="117"/>
      <c r="E17" s="118"/>
      <c r="F17" s="1"/>
    </row>
    <row r="18" spans="1:6" s="2" customFormat="1" ht="12.75" customHeight="1" x14ac:dyDescent="0.2">
      <c r="A18" s="115"/>
      <c r="B18" s="116"/>
      <c r="C18" s="117"/>
      <c r="D18" s="117"/>
      <c r="E18" s="118"/>
      <c r="F18" s="1"/>
    </row>
    <row r="19" spans="1:6" s="2" customFormat="1" x14ac:dyDescent="0.2">
      <c r="A19" s="119"/>
      <c r="B19" s="116"/>
      <c r="C19" s="117"/>
      <c r="D19" s="117"/>
      <c r="E19" s="118"/>
      <c r="F19" s="1"/>
    </row>
    <row r="20" spans="1:6" s="2" customFormat="1" x14ac:dyDescent="0.2">
      <c r="A20" s="119"/>
      <c r="B20" s="116"/>
      <c r="C20" s="117"/>
      <c r="D20" s="117"/>
      <c r="E20" s="118"/>
      <c r="F20" s="1"/>
    </row>
    <row r="21" spans="1:6" s="2" customFormat="1" hidden="1" x14ac:dyDescent="0.2">
      <c r="A21" s="102"/>
      <c r="B21" s="103"/>
      <c r="C21" s="104"/>
      <c r="D21" s="104"/>
      <c r="E21" s="105"/>
      <c r="F21" s="1"/>
    </row>
    <row r="22" spans="1:6" ht="19.5" customHeight="1" x14ac:dyDescent="0.2">
      <c r="A22" s="70" t="s">
        <v>120</v>
      </c>
      <c r="B22" s="71">
        <f>SUM(B12:B21)</f>
        <v>0</v>
      </c>
      <c r="C22" s="126" t="str">
        <f>IF(SUBTOTAL(3,B12:B21)=SUBTOTAL(103,B12:B21),'Summary and sign-off'!$A$48,'Summary and sign-off'!$A$49)</f>
        <v>Check - there are no hidden rows with data</v>
      </c>
      <c r="D22" s="152" t="str">
        <f>IF('Summary and sign-off'!F55='Summary and sign-off'!F54,'Summary and sign-off'!A51,'Summary and sign-off'!A50)</f>
        <v>Check - each entry provides sufficient information</v>
      </c>
      <c r="E22" s="152"/>
      <c r="F22" s="17"/>
    </row>
    <row r="23" spans="1:6" ht="10.5" customHeight="1" x14ac:dyDescent="0.2">
      <c r="A23" s="17"/>
      <c r="B23" s="19"/>
      <c r="C23" s="17"/>
      <c r="D23" s="17"/>
      <c r="E23" s="17"/>
      <c r="F23" s="17"/>
    </row>
    <row r="24" spans="1:6" ht="24.75" customHeight="1" x14ac:dyDescent="0.2">
      <c r="A24" s="154" t="s">
        <v>121</v>
      </c>
      <c r="B24" s="154"/>
      <c r="C24" s="154"/>
      <c r="D24" s="154"/>
      <c r="E24" s="154"/>
      <c r="F24" s="29"/>
    </row>
    <row r="25" spans="1:6" ht="32.450000000000003" customHeight="1" x14ac:dyDescent="0.2">
      <c r="A25" s="24" t="s">
        <v>115</v>
      </c>
      <c r="B25" s="24" t="s">
        <v>59</v>
      </c>
      <c r="C25" s="24" t="s">
        <v>122</v>
      </c>
      <c r="D25" s="24" t="s">
        <v>118</v>
      </c>
      <c r="E25" s="24" t="s">
        <v>119</v>
      </c>
      <c r="F25" s="30"/>
    </row>
    <row r="26" spans="1:6" ht="32.450000000000003" customHeight="1" x14ac:dyDescent="0.2">
      <c r="A26" s="24"/>
      <c r="B26" s="24"/>
      <c r="C26" s="24"/>
      <c r="D26" s="24"/>
      <c r="E26" s="24"/>
      <c r="F26" s="30"/>
    </row>
    <row r="27" spans="1:6" s="2" customFormat="1" x14ac:dyDescent="0.2">
      <c r="A27" s="115">
        <v>45491</v>
      </c>
      <c r="B27" s="116">
        <v>245.43</v>
      </c>
      <c r="C27" s="117" t="s">
        <v>290</v>
      </c>
      <c r="D27" s="117" t="s">
        <v>276</v>
      </c>
      <c r="E27" s="118" t="s">
        <v>173</v>
      </c>
      <c r="F27" s="1"/>
    </row>
    <row r="28" spans="1:6" s="2" customFormat="1" x14ac:dyDescent="0.2">
      <c r="A28" s="115">
        <v>45491</v>
      </c>
      <c r="B28" s="116">
        <v>256.5</v>
      </c>
      <c r="C28" s="117" t="s">
        <v>289</v>
      </c>
      <c r="D28" s="117" t="s">
        <v>291</v>
      </c>
      <c r="E28" s="118" t="s">
        <v>173</v>
      </c>
      <c r="F28" s="1"/>
    </row>
    <row r="29" spans="1:6" s="2" customFormat="1" x14ac:dyDescent="0.2">
      <c r="A29" s="115">
        <v>45503</v>
      </c>
      <c r="B29" s="116">
        <v>95.65</v>
      </c>
      <c r="C29" s="117" t="s">
        <v>284</v>
      </c>
      <c r="D29" s="117" t="s">
        <v>281</v>
      </c>
      <c r="E29" s="118" t="s">
        <v>173</v>
      </c>
      <c r="F29" s="1"/>
    </row>
    <row r="30" spans="1:6" s="2" customFormat="1" x14ac:dyDescent="0.2">
      <c r="A30" s="115">
        <v>45547</v>
      </c>
      <c r="B30" s="116">
        <v>169.57</v>
      </c>
      <c r="C30" s="117" t="s">
        <v>277</v>
      </c>
      <c r="D30" s="117" t="s">
        <v>174</v>
      </c>
      <c r="E30" s="118" t="s">
        <v>173</v>
      </c>
      <c r="F30" s="1"/>
    </row>
    <row r="31" spans="1:6" s="2" customFormat="1" x14ac:dyDescent="0.2">
      <c r="A31" s="115">
        <v>45547</v>
      </c>
      <c r="B31" s="116">
        <v>313.04000000000002</v>
      </c>
      <c r="C31" s="117" t="s">
        <v>274</v>
      </c>
      <c r="D31" s="117" t="s">
        <v>272</v>
      </c>
      <c r="E31" s="118" t="s">
        <v>172</v>
      </c>
      <c r="F31" s="1"/>
    </row>
    <row r="32" spans="1:6" s="2" customFormat="1" x14ac:dyDescent="0.2">
      <c r="A32" s="115">
        <v>45547</v>
      </c>
      <c r="B32" s="116">
        <v>305.06</v>
      </c>
      <c r="C32" s="117" t="s">
        <v>273</v>
      </c>
      <c r="D32" s="117" t="s">
        <v>272</v>
      </c>
      <c r="E32" s="118" t="s">
        <v>170</v>
      </c>
      <c r="F32" s="1"/>
    </row>
    <row r="33" spans="1:6" s="2" customFormat="1" x14ac:dyDescent="0.2">
      <c r="A33" s="115">
        <v>45552</v>
      </c>
      <c r="B33" s="116">
        <v>95.66</v>
      </c>
      <c r="C33" s="117" t="s">
        <v>285</v>
      </c>
      <c r="D33" s="117" t="s">
        <v>281</v>
      </c>
      <c r="E33" s="118" t="s">
        <v>192</v>
      </c>
      <c r="F33" s="1"/>
    </row>
    <row r="34" spans="1:6" s="2" customFormat="1" x14ac:dyDescent="0.2">
      <c r="A34" s="115">
        <v>45575</v>
      </c>
      <c r="B34" s="116">
        <v>317.85000000000002</v>
      </c>
      <c r="C34" s="117" t="s">
        <v>275</v>
      </c>
      <c r="D34" s="117" t="s">
        <v>272</v>
      </c>
      <c r="E34" s="118" t="s">
        <v>173</v>
      </c>
      <c r="F34" s="1"/>
    </row>
    <row r="35" spans="1:6" s="2" customFormat="1" x14ac:dyDescent="0.2">
      <c r="A35" s="115">
        <v>45622</v>
      </c>
      <c r="B35" s="116">
        <v>248.76</v>
      </c>
      <c r="C35" s="117" t="s">
        <v>274</v>
      </c>
      <c r="D35" s="117" t="s">
        <v>272</v>
      </c>
      <c r="E35" s="118" t="s">
        <v>172</v>
      </c>
      <c r="F35" s="1"/>
    </row>
    <row r="36" spans="1:6" s="2" customFormat="1" x14ac:dyDescent="0.2">
      <c r="A36" s="115">
        <v>45631</v>
      </c>
      <c r="B36" s="116">
        <v>356.2</v>
      </c>
      <c r="C36" s="117" t="s">
        <v>273</v>
      </c>
      <c r="D36" s="117" t="s">
        <v>272</v>
      </c>
      <c r="E36" s="118" t="s">
        <v>170</v>
      </c>
      <c r="F36" s="1"/>
    </row>
    <row r="37" spans="1:6" s="2" customFormat="1" ht="25.5" x14ac:dyDescent="0.2">
      <c r="A37" s="115">
        <v>45642</v>
      </c>
      <c r="B37" s="116">
        <v>840.33999999999992</v>
      </c>
      <c r="C37" s="117" t="s">
        <v>294</v>
      </c>
      <c r="D37" s="117" t="s">
        <v>272</v>
      </c>
      <c r="E37" s="118" t="s">
        <v>173</v>
      </c>
      <c r="F37" s="1"/>
    </row>
    <row r="38" spans="1:6" s="2" customFormat="1" x14ac:dyDescent="0.2">
      <c r="A38" s="115">
        <v>45642</v>
      </c>
      <c r="B38" s="116">
        <v>178.26</v>
      </c>
      <c r="C38" s="117" t="s">
        <v>295</v>
      </c>
      <c r="D38" s="117" t="s">
        <v>174</v>
      </c>
      <c r="E38" s="118" t="s">
        <v>173</v>
      </c>
      <c r="F38" s="1"/>
    </row>
    <row r="39" spans="1:6" s="2" customFormat="1" x14ac:dyDescent="0.2">
      <c r="A39" s="115">
        <v>45681</v>
      </c>
      <c r="B39" s="116">
        <v>239.14000000000001</v>
      </c>
      <c r="C39" s="117" t="s">
        <v>286</v>
      </c>
      <c r="D39" s="117" t="s">
        <v>281</v>
      </c>
      <c r="E39" s="118" t="s">
        <v>282</v>
      </c>
      <c r="F39" s="1"/>
    </row>
    <row r="40" spans="1:6" s="2" customFormat="1" ht="25.5" x14ac:dyDescent="0.2">
      <c r="A40" s="115">
        <v>45687</v>
      </c>
      <c r="B40" s="116">
        <v>507.03</v>
      </c>
      <c r="C40" s="117" t="s">
        <v>297</v>
      </c>
      <c r="D40" s="117" t="s">
        <v>272</v>
      </c>
      <c r="E40" s="118" t="s">
        <v>173</v>
      </c>
      <c r="F40" s="1"/>
    </row>
    <row r="41" spans="1:6" s="2" customFormat="1" x14ac:dyDescent="0.2">
      <c r="A41" s="115">
        <v>45692</v>
      </c>
      <c r="B41" s="116">
        <v>395.4</v>
      </c>
      <c r="C41" s="117" t="s">
        <v>273</v>
      </c>
      <c r="D41" s="117" t="s">
        <v>272</v>
      </c>
      <c r="E41" s="118" t="s">
        <v>170</v>
      </c>
      <c r="F41" s="1"/>
    </row>
    <row r="42" spans="1:6" s="2" customFormat="1" x14ac:dyDescent="0.2">
      <c r="A42" s="115">
        <v>45692</v>
      </c>
      <c r="B42" s="116">
        <v>288.82999999999993</v>
      </c>
      <c r="C42" s="117" t="s">
        <v>274</v>
      </c>
      <c r="D42" s="117" t="s">
        <v>272</v>
      </c>
      <c r="E42" s="118" t="s">
        <v>172</v>
      </c>
      <c r="F42" s="1"/>
    </row>
    <row r="43" spans="1:6" s="2" customFormat="1" x14ac:dyDescent="0.2">
      <c r="A43" s="115">
        <v>45698</v>
      </c>
      <c r="B43" s="116">
        <v>47.83</v>
      </c>
      <c r="C43" s="117" t="s">
        <v>285</v>
      </c>
      <c r="D43" s="117" t="s">
        <v>281</v>
      </c>
      <c r="E43" s="118" t="s">
        <v>192</v>
      </c>
      <c r="F43" s="1"/>
    </row>
    <row r="44" spans="1:6" s="2" customFormat="1" x14ac:dyDescent="0.2">
      <c r="A44" s="115">
        <v>45735</v>
      </c>
      <c r="B44" s="116">
        <v>394.02</v>
      </c>
      <c r="C44" s="117" t="s">
        <v>274</v>
      </c>
      <c r="D44" s="117" t="s">
        <v>272</v>
      </c>
      <c r="E44" s="118" t="s">
        <v>172</v>
      </c>
      <c r="F44" s="1"/>
    </row>
    <row r="45" spans="1:6" s="2" customFormat="1" x14ac:dyDescent="0.2">
      <c r="A45" s="115">
        <v>45762</v>
      </c>
      <c r="B45" s="116">
        <v>423.52</v>
      </c>
      <c r="C45" s="117" t="s">
        <v>292</v>
      </c>
      <c r="D45" s="117" t="s">
        <v>272</v>
      </c>
      <c r="E45" s="118" t="s">
        <v>170</v>
      </c>
      <c r="F45" s="1"/>
    </row>
    <row r="46" spans="1:6" s="2" customFormat="1" x14ac:dyDescent="0.2">
      <c r="A46" s="115">
        <v>45778</v>
      </c>
      <c r="B46" s="116">
        <v>567.54</v>
      </c>
      <c r="C46" s="117" t="s">
        <v>296</v>
      </c>
      <c r="D46" s="117" t="s">
        <v>272</v>
      </c>
      <c r="E46" s="118" t="s">
        <v>171</v>
      </c>
      <c r="F46" s="1"/>
    </row>
    <row r="47" spans="1:6" s="2" customFormat="1" x14ac:dyDescent="0.2">
      <c r="A47" s="115">
        <v>45782</v>
      </c>
      <c r="B47" s="116">
        <v>316.14999999999998</v>
      </c>
      <c r="C47" s="117" t="s">
        <v>275</v>
      </c>
      <c r="D47" s="117" t="s">
        <v>272</v>
      </c>
      <c r="E47" s="118" t="s">
        <v>173</v>
      </c>
      <c r="F47" s="1"/>
    </row>
    <row r="48" spans="1:6" s="2" customFormat="1" x14ac:dyDescent="0.2">
      <c r="A48" s="115">
        <v>45790</v>
      </c>
      <c r="B48" s="116">
        <v>148.69999999999999</v>
      </c>
      <c r="C48" s="117" t="s">
        <v>283</v>
      </c>
      <c r="D48" s="117" t="s">
        <v>281</v>
      </c>
      <c r="E48" s="118" t="s">
        <v>192</v>
      </c>
      <c r="F48" s="1"/>
    </row>
    <row r="49" spans="1:6" s="2" customFormat="1" ht="25.5" x14ac:dyDescent="0.2">
      <c r="A49" s="115">
        <v>45792</v>
      </c>
      <c r="B49" s="116">
        <v>848.77</v>
      </c>
      <c r="C49" s="117" t="s">
        <v>293</v>
      </c>
      <c r="D49" s="117" t="s">
        <v>272</v>
      </c>
      <c r="E49" s="141" t="s">
        <v>173</v>
      </c>
      <c r="F49" s="1"/>
    </row>
    <row r="50" spans="1:6" s="2" customFormat="1" ht="25.5" x14ac:dyDescent="0.2">
      <c r="A50" s="115">
        <v>45797</v>
      </c>
      <c r="B50" s="116">
        <v>178.26</v>
      </c>
      <c r="C50" s="117" t="s">
        <v>293</v>
      </c>
      <c r="D50" s="117" t="s">
        <v>174</v>
      </c>
      <c r="E50" s="141" t="s">
        <v>173</v>
      </c>
      <c r="F50" s="1"/>
    </row>
    <row r="51" spans="1:6" s="2" customFormat="1" x14ac:dyDescent="0.2">
      <c r="A51" s="142">
        <v>45833</v>
      </c>
      <c r="B51" s="116">
        <v>100.86</v>
      </c>
      <c r="C51" s="117" t="s">
        <v>305</v>
      </c>
      <c r="D51" s="117" t="s">
        <v>281</v>
      </c>
      <c r="E51" s="118" t="s">
        <v>282</v>
      </c>
      <c r="F51" s="1"/>
    </row>
    <row r="52" spans="1:6" s="2" customFormat="1" ht="15" customHeight="1" x14ac:dyDescent="0.2">
      <c r="A52" s="142" t="s">
        <v>278</v>
      </c>
      <c r="B52" s="116">
        <v>441.96</v>
      </c>
      <c r="C52" s="117" t="s">
        <v>280</v>
      </c>
      <c r="D52" s="117" t="s">
        <v>279</v>
      </c>
      <c r="E52" s="118" t="s">
        <v>282</v>
      </c>
      <c r="F52" s="1"/>
    </row>
    <row r="53" spans="1:6" s="2" customFormat="1" x14ac:dyDescent="0.2">
      <c r="A53" s="115"/>
      <c r="B53" s="116"/>
      <c r="C53" s="117"/>
      <c r="D53" s="117"/>
      <c r="E53" s="118"/>
      <c r="F53" s="1"/>
    </row>
    <row r="54" spans="1:6" s="2" customFormat="1" x14ac:dyDescent="0.2">
      <c r="A54" s="115"/>
      <c r="B54" s="116"/>
      <c r="C54" s="117"/>
      <c r="D54" s="117"/>
      <c r="E54" s="118"/>
      <c r="F54" s="1"/>
    </row>
    <row r="55" spans="1:6" s="2" customFormat="1" x14ac:dyDescent="0.2">
      <c r="A55" s="115"/>
      <c r="B55" s="116"/>
      <c r="C55" s="117"/>
      <c r="D55" s="117"/>
      <c r="E55" s="118"/>
      <c r="F55" s="1"/>
    </row>
    <row r="56" spans="1:6" s="2" customFormat="1" x14ac:dyDescent="0.2">
      <c r="A56" s="115"/>
      <c r="B56" s="116"/>
      <c r="C56" s="117"/>
      <c r="D56" s="117"/>
      <c r="E56" s="118"/>
      <c r="F56" s="1"/>
    </row>
    <row r="57" spans="1:6" s="2" customFormat="1" x14ac:dyDescent="0.2">
      <c r="A57" s="115"/>
      <c r="B57" s="116"/>
      <c r="C57" s="117"/>
      <c r="D57" s="117"/>
      <c r="E57" s="118"/>
      <c r="F57" s="1"/>
    </row>
    <row r="58" spans="1:6" s="2" customFormat="1" x14ac:dyDescent="0.2">
      <c r="A58" s="115"/>
      <c r="B58" s="116"/>
      <c r="C58" s="117"/>
      <c r="D58" s="117"/>
      <c r="E58" s="118"/>
      <c r="F58" s="1"/>
    </row>
    <row r="59" spans="1:6" s="2" customFormat="1" x14ac:dyDescent="0.2">
      <c r="A59" s="115"/>
      <c r="B59" s="116"/>
      <c r="C59" s="117"/>
      <c r="D59" s="117"/>
      <c r="E59" s="118"/>
      <c r="F59" s="1"/>
    </row>
    <row r="60" spans="1:6" s="2" customFormat="1" x14ac:dyDescent="0.2">
      <c r="A60" s="115"/>
      <c r="B60" s="116"/>
      <c r="C60" s="117"/>
      <c r="D60" s="117"/>
      <c r="E60" s="118"/>
      <c r="F60" s="1"/>
    </row>
    <row r="61" spans="1:6" s="2" customFormat="1" x14ac:dyDescent="0.2">
      <c r="A61" s="115"/>
      <c r="B61" s="116"/>
      <c r="C61" s="117"/>
      <c r="D61" s="117"/>
      <c r="E61" s="118"/>
      <c r="F61" s="1"/>
    </row>
    <row r="62" spans="1:6" s="2" customFormat="1" x14ac:dyDescent="0.2">
      <c r="A62" s="115"/>
      <c r="B62" s="116"/>
      <c r="C62" s="117"/>
      <c r="D62" s="117"/>
      <c r="E62" s="118"/>
      <c r="F62" s="1"/>
    </row>
    <row r="63" spans="1:6" s="2" customFormat="1" x14ac:dyDescent="0.2">
      <c r="A63" s="115"/>
      <c r="B63" s="116"/>
      <c r="C63" s="117"/>
      <c r="D63" s="117"/>
      <c r="E63" s="118"/>
      <c r="F63" s="1"/>
    </row>
    <row r="64" spans="1:6" s="2" customFormat="1" x14ac:dyDescent="0.2">
      <c r="A64" s="115"/>
      <c r="B64" s="116"/>
      <c r="C64" s="117"/>
      <c r="D64" s="117"/>
      <c r="E64" s="118"/>
      <c r="F64" s="1"/>
    </row>
    <row r="65" spans="1:6" s="2" customFormat="1" x14ac:dyDescent="0.2">
      <c r="A65" s="115"/>
      <c r="B65" s="116"/>
      <c r="C65" s="117"/>
      <c r="D65" s="117"/>
      <c r="E65" s="118"/>
      <c r="F65" s="1"/>
    </row>
    <row r="66" spans="1:6" s="2" customFormat="1" x14ac:dyDescent="0.2">
      <c r="A66" s="115"/>
      <c r="B66" s="116"/>
      <c r="C66" s="117"/>
      <c r="D66" s="117"/>
      <c r="E66" s="118"/>
      <c r="F66" s="1"/>
    </row>
    <row r="67" spans="1:6" s="2" customFormat="1" x14ac:dyDescent="0.2">
      <c r="A67" s="115"/>
      <c r="B67" s="116"/>
      <c r="C67" s="117"/>
      <c r="D67" s="117"/>
      <c r="E67" s="118"/>
      <c r="F67" s="1"/>
    </row>
    <row r="68" spans="1:6" s="2" customFormat="1" x14ac:dyDescent="0.2">
      <c r="A68" s="115"/>
      <c r="B68" s="116"/>
      <c r="C68" s="117"/>
      <c r="D68" s="117"/>
      <c r="E68" s="118"/>
      <c r="F68" s="1"/>
    </row>
    <row r="69" spans="1:6" s="2" customFormat="1" x14ac:dyDescent="0.2">
      <c r="A69" s="115"/>
      <c r="B69" s="116"/>
      <c r="C69" s="117"/>
      <c r="D69" s="117"/>
      <c r="E69" s="118"/>
      <c r="F69" s="1"/>
    </row>
    <row r="70" spans="1:6" s="2" customFormat="1" x14ac:dyDescent="0.2">
      <c r="A70" s="115"/>
      <c r="B70" s="116"/>
      <c r="C70" s="117"/>
      <c r="D70" s="117"/>
      <c r="E70" s="118"/>
      <c r="F70" s="1"/>
    </row>
    <row r="71" spans="1:6" s="2" customFormat="1" x14ac:dyDescent="0.2">
      <c r="A71" s="115"/>
      <c r="B71" s="116"/>
      <c r="C71" s="117"/>
      <c r="D71" s="117"/>
      <c r="E71" s="118"/>
      <c r="F71" s="1"/>
    </row>
    <row r="72" spans="1:6" s="2" customFormat="1" x14ac:dyDescent="0.2">
      <c r="A72" s="115"/>
      <c r="B72" s="116"/>
      <c r="C72" s="117"/>
      <c r="D72" s="117"/>
      <c r="E72" s="118"/>
      <c r="F72" s="1"/>
    </row>
    <row r="73" spans="1:6" s="2" customFormat="1" x14ac:dyDescent="0.2">
      <c r="A73" s="115"/>
      <c r="B73" s="116"/>
      <c r="C73" s="117"/>
      <c r="D73" s="117"/>
      <c r="E73" s="118"/>
      <c r="F73" s="1"/>
    </row>
    <row r="74" spans="1:6" s="2" customFormat="1" x14ac:dyDescent="0.2">
      <c r="A74" s="115"/>
      <c r="B74" s="116"/>
      <c r="C74" s="117"/>
      <c r="D74" s="117"/>
      <c r="E74" s="118"/>
      <c r="F74" s="1"/>
    </row>
    <row r="75" spans="1:6" s="2" customFormat="1" x14ac:dyDescent="0.2">
      <c r="A75" s="115"/>
      <c r="B75" s="116"/>
      <c r="C75" s="117"/>
      <c r="D75" s="117"/>
      <c r="E75" s="118"/>
      <c r="F75" s="1"/>
    </row>
    <row r="76" spans="1:6" s="2" customFormat="1" x14ac:dyDescent="0.2">
      <c r="A76" s="115"/>
      <c r="B76" s="116"/>
      <c r="C76" s="117"/>
      <c r="D76" s="117"/>
      <c r="E76" s="118"/>
      <c r="F76" s="1"/>
    </row>
    <row r="77" spans="1:6" s="2" customFormat="1" hidden="1" x14ac:dyDescent="0.2">
      <c r="A77" s="106"/>
      <c r="B77" s="107"/>
      <c r="C77" s="108"/>
      <c r="D77" s="108"/>
      <c r="E77" s="109"/>
      <c r="F77" s="1"/>
    </row>
    <row r="78" spans="1:6" ht="19.5" customHeight="1" x14ac:dyDescent="0.2">
      <c r="A78" s="70" t="s">
        <v>123</v>
      </c>
      <c r="B78" s="71">
        <f>SUM(B27:B77)</f>
        <v>8320.33</v>
      </c>
      <c r="C78" s="126" t="str">
        <f>IF(SUBTOTAL(3,B31:B77)=SUBTOTAL(103,B31:B77),'Summary and sign-off'!$A$48,'Summary and sign-off'!$A$49)</f>
        <v>Check - there are no hidden rows with data</v>
      </c>
      <c r="D78" s="152" t="str">
        <f>IF('Summary and sign-off'!F56='Summary and sign-off'!F54,'Summary and sign-off'!A51,'Summary and sign-off'!A50)</f>
        <v>Not all lines have an entry for "Cost in NZ$" and "Type of expense"</v>
      </c>
      <c r="E78" s="152"/>
      <c r="F78" s="17"/>
    </row>
    <row r="79" spans="1:6" ht="10.5" customHeight="1" x14ac:dyDescent="0.2">
      <c r="A79" s="17"/>
      <c r="B79" s="19"/>
      <c r="C79" s="17"/>
      <c r="D79" s="17"/>
      <c r="E79" s="17"/>
      <c r="F79" s="17"/>
    </row>
    <row r="80" spans="1:6" ht="24.75" customHeight="1" x14ac:dyDescent="0.2">
      <c r="A80" s="154" t="s">
        <v>124</v>
      </c>
      <c r="B80" s="154"/>
      <c r="C80" s="154"/>
      <c r="D80" s="154"/>
      <c r="E80" s="154"/>
      <c r="F80" s="17"/>
    </row>
    <row r="81" spans="1:6" ht="27" customHeight="1" x14ac:dyDescent="0.2">
      <c r="A81" s="24" t="s">
        <v>115</v>
      </c>
      <c r="B81" s="24" t="s">
        <v>59</v>
      </c>
      <c r="C81" s="24" t="s">
        <v>125</v>
      </c>
      <c r="D81" s="24" t="s">
        <v>126</v>
      </c>
      <c r="E81" s="24" t="s">
        <v>119</v>
      </c>
      <c r="F81" s="28"/>
    </row>
    <row r="82" spans="1:6" s="2" customFormat="1" x14ac:dyDescent="0.2">
      <c r="A82" s="115" t="s">
        <v>169</v>
      </c>
      <c r="B82" s="116"/>
      <c r="C82" s="117"/>
      <c r="D82" s="117"/>
      <c r="E82" s="118"/>
      <c r="F82" s="1"/>
    </row>
    <row r="83" spans="1:6" s="2" customFormat="1" x14ac:dyDescent="0.2">
      <c r="A83" s="115"/>
      <c r="B83" s="116"/>
      <c r="C83" s="117"/>
      <c r="D83" s="117"/>
      <c r="E83" s="118"/>
      <c r="F83" s="1"/>
    </row>
    <row r="84" spans="1:6" s="2" customFormat="1" x14ac:dyDescent="0.2">
      <c r="A84" s="115"/>
      <c r="B84" s="116"/>
      <c r="C84" s="117"/>
      <c r="D84" s="117"/>
      <c r="E84" s="118"/>
      <c r="F84" s="1"/>
    </row>
    <row r="85" spans="1:6" s="2" customFormat="1" x14ac:dyDescent="0.2">
      <c r="A85" s="115"/>
      <c r="B85" s="116"/>
      <c r="C85" s="117"/>
      <c r="D85" s="117"/>
      <c r="E85" s="118"/>
      <c r="F85" s="1"/>
    </row>
    <row r="86" spans="1:6" s="2" customFormat="1" x14ac:dyDescent="0.2">
      <c r="A86" s="115"/>
      <c r="B86" s="116"/>
      <c r="C86" s="117"/>
      <c r="D86" s="117"/>
      <c r="E86" s="118"/>
      <c r="F86" s="1"/>
    </row>
    <row r="87" spans="1:6" s="2" customFormat="1" x14ac:dyDescent="0.2">
      <c r="A87" s="115"/>
      <c r="B87" s="116"/>
      <c r="C87" s="117"/>
      <c r="D87" s="117"/>
      <c r="E87" s="118"/>
      <c r="F87" s="1"/>
    </row>
    <row r="88" spans="1:6" s="2" customFormat="1" x14ac:dyDescent="0.2">
      <c r="A88" s="115"/>
      <c r="B88" s="116"/>
      <c r="C88" s="117"/>
      <c r="D88" s="117"/>
      <c r="E88" s="118"/>
      <c r="F88" s="1"/>
    </row>
    <row r="89" spans="1:6" s="2" customFormat="1" x14ac:dyDescent="0.2">
      <c r="A89" s="115"/>
      <c r="B89" s="116"/>
      <c r="C89" s="117"/>
      <c r="D89" s="117"/>
      <c r="E89" s="118"/>
      <c r="F89" s="1"/>
    </row>
    <row r="90" spans="1:6" s="2" customFormat="1" x14ac:dyDescent="0.2">
      <c r="A90" s="115"/>
      <c r="B90" s="116"/>
      <c r="C90" s="117"/>
      <c r="D90" s="117"/>
      <c r="E90" s="118"/>
      <c r="F90" s="1"/>
    </row>
    <row r="91" spans="1:6" s="2" customFormat="1" hidden="1" x14ac:dyDescent="0.2">
      <c r="A91" s="93"/>
      <c r="B91" s="94"/>
      <c r="C91" s="95"/>
      <c r="D91" s="95"/>
      <c r="E91" s="96"/>
      <c r="F91" s="1"/>
    </row>
    <row r="92" spans="1:6" ht="19.5" customHeight="1" x14ac:dyDescent="0.2">
      <c r="A92" s="70" t="s">
        <v>127</v>
      </c>
      <c r="B92" s="71">
        <f>SUM(B82:B91)</f>
        <v>0</v>
      </c>
      <c r="C92" s="126" t="str">
        <f>IF(SUBTOTAL(3,B82:B91)=SUBTOTAL(103,B82:B91),'Summary and sign-off'!$A$48,'Summary and sign-off'!$A$49)</f>
        <v>Check - there are no hidden rows with data</v>
      </c>
      <c r="D92" s="152" t="str">
        <f>IF('Summary and sign-off'!F57='Summary and sign-off'!F54,'Summary and sign-off'!A51,'Summary and sign-off'!A50)</f>
        <v>Check - each entry provides sufficient information</v>
      </c>
      <c r="E92" s="152"/>
      <c r="F92" s="17"/>
    </row>
    <row r="93" spans="1:6" ht="10.5" customHeight="1" x14ac:dyDescent="0.2">
      <c r="A93" s="17"/>
      <c r="B93" s="56"/>
      <c r="C93" s="19"/>
      <c r="D93" s="17"/>
      <c r="E93" s="17"/>
      <c r="F93" s="17"/>
    </row>
    <row r="94" spans="1:6" ht="34.5" customHeight="1" x14ac:dyDescent="0.2">
      <c r="A94" s="31" t="s">
        <v>128</v>
      </c>
      <c r="B94" s="57">
        <f>B22+B78+B92</f>
        <v>8320.33</v>
      </c>
      <c r="C94" s="32"/>
      <c r="D94" s="32"/>
      <c r="E94" s="32"/>
      <c r="F94" s="17"/>
    </row>
    <row r="95" spans="1:6" x14ac:dyDescent="0.2">
      <c r="A95" s="17"/>
      <c r="B95" s="19"/>
      <c r="C95" s="17"/>
      <c r="D95" s="17"/>
      <c r="E95" s="17"/>
      <c r="F95" s="17"/>
    </row>
    <row r="96" spans="1:6" x14ac:dyDescent="0.2">
      <c r="A96" s="18" t="s">
        <v>70</v>
      </c>
      <c r="B96" s="19"/>
      <c r="C96" s="17"/>
      <c r="D96" s="17"/>
      <c r="E96" s="17"/>
      <c r="F96" s="17"/>
    </row>
    <row r="97" spans="1:6" ht="12.6" customHeight="1" x14ac:dyDescent="0.2">
      <c r="A97" s="20" t="s">
        <v>129</v>
      </c>
      <c r="F97" s="17"/>
    </row>
    <row r="98" spans="1:6" ht="12.95" customHeight="1" x14ac:dyDescent="0.2">
      <c r="A98" s="20" t="s">
        <v>130</v>
      </c>
      <c r="B98" s="17"/>
      <c r="D98" s="17"/>
      <c r="F98" s="17"/>
    </row>
    <row r="99" spans="1:6" x14ac:dyDescent="0.2">
      <c r="A99" s="20" t="s">
        <v>131</v>
      </c>
      <c r="F99" s="17"/>
    </row>
    <row r="100" spans="1:6" x14ac:dyDescent="0.2">
      <c r="A100" s="20" t="s">
        <v>76</v>
      </c>
      <c r="B100" s="19"/>
      <c r="C100" s="17"/>
      <c r="D100" s="17"/>
      <c r="E100" s="17"/>
      <c r="F100" s="17"/>
    </row>
    <row r="101" spans="1:6" ht="12.95" customHeight="1" x14ac:dyDescent="0.2">
      <c r="A101" s="20" t="s">
        <v>132</v>
      </c>
      <c r="B101" s="17"/>
      <c r="D101" s="17"/>
      <c r="F101" s="17"/>
    </row>
    <row r="102" spans="1:6" x14ac:dyDescent="0.2">
      <c r="A102" s="20" t="s">
        <v>133</v>
      </c>
      <c r="F102" s="17"/>
    </row>
    <row r="103" spans="1:6" x14ac:dyDescent="0.2">
      <c r="A103" s="20" t="s">
        <v>134</v>
      </c>
      <c r="B103" s="20"/>
      <c r="C103" s="20"/>
      <c r="D103" s="20"/>
      <c r="F103" s="17"/>
    </row>
    <row r="104" spans="1:6" x14ac:dyDescent="0.2">
      <c r="A104" s="26"/>
      <c r="B104" s="17"/>
      <c r="C104" s="17"/>
      <c r="D104" s="17"/>
      <c r="E104" s="17"/>
      <c r="F104" s="17"/>
    </row>
    <row r="105" spans="1:6" hidden="1" x14ac:dyDescent="0.2">
      <c r="A105" s="26"/>
      <c r="B105" s="17"/>
      <c r="C105" s="17"/>
      <c r="D105" s="17"/>
      <c r="E105" s="17"/>
      <c r="F105" s="17"/>
    </row>
    <row r="106" spans="1:6" x14ac:dyDescent="0.2"/>
    <row r="107" spans="1:6" x14ac:dyDescent="0.2"/>
    <row r="108" spans="1:6" x14ac:dyDescent="0.2"/>
    <row r="109" spans="1:6" x14ac:dyDescent="0.2"/>
    <row r="110" spans="1:6" ht="12.75" hidden="1" customHeight="1" x14ac:dyDescent="0.2"/>
    <row r="111" spans="1:6" x14ac:dyDescent="0.2"/>
    <row r="112" spans="1:6" x14ac:dyDescent="0.2"/>
    <row r="113" spans="1:6" hidden="1" x14ac:dyDescent="0.2">
      <c r="A113" s="26"/>
      <c r="B113" s="17"/>
      <c r="C113" s="17"/>
      <c r="D113" s="17"/>
      <c r="E113" s="17"/>
      <c r="F113" s="17"/>
    </row>
    <row r="114" spans="1:6" hidden="1" x14ac:dyDescent="0.2">
      <c r="A114" s="26"/>
      <c r="B114" s="17"/>
      <c r="C114" s="17"/>
      <c r="D114" s="17"/>
      <c r="E114" s="17"/>
      <c r="F114" s="17"/>
    </row>
    <row r="115" spans="1:6" hidden="1" x14ac:dyDescent="0.2">
      <c r="A115" s="26"/>
      <c r="B115" s="17"/>
      <c r="C115" s="17"/>
      <c r="D115" s="17"/>
      <c r="E115" s="17"/>
      <c r="F115" s="17"/>
    </row>
    <row r="116" spans="1:6" hidden="1" x14ac:dyDescent="0.2">
      <c r="A116" s="26"/>
      <c r="B116" s="17"/>
      <c r="C116" s="17"/>
      <c r="D116" s="17"/>
      <c r="E116" s="17"/>
      <c r="F116" s="17"/>
    </row>
    <row r="117" spans="1:6" hidden="1" x14ac:dyDescent="0.2">
      <c r="A117" s="26"/>
      <c r="B117" s="17"/>
      <c r="C117" s="17"/>
      <c r="D117" s="17"/>
      <c r="E117" s="17"/>
      <c r="F117" s="17"/>
    </row>
    <row r="118" spans="1:6" x14ac:dyDescent="0.2"/>
    <row r="119" spans="1:6" x14ac:dyDescent="0.2"/>
    <row r="120" spans="1:6" x14ac:dyDescent="0.2"/>
    <row r="121" spans="1:6" x14ac:dyDescent="0.2"/>
    <row r="122" spans="1:6" x14ac:dyDescent="0.2"/>
  </sheetData>
  <sheetProtection formatCells="0" formatRows="0" insertColumns="0" insertRows="0" deleteRows="0"/>
  <mergeCells count="15">
    <mergeCell ref="B7:E7"/>
    <mergeCell ref="B5:E5"/>
    <mergeCell ref="D92:E92"/>
    <mergeCell ref="A1:E1"/>
    <mergeCell ref="A24:E24"/>
    <mergeCell ref="A80:E80"/>
    <mergeCell ref="B2:E2"/>
    <mergeCell ref="B3:E3"/>
    <mergeCell ref="B4:E4"/>
    <mergeCell ref="A8:E8"/>
    <mergeCell ref="A9:E9"/>
    <mergeCell ref="B6:E6"/>
    <mergeCell ref="D22:E22"/>
    <mergeCell ref="D78:E7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76:A77 A12 A21 A82 A91 A27:A6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1 A25:A2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69:A75 A83:A9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B82:B91 B12:B21 B53:B77 B31:B40 A41:B41 A51:B51 B42:B50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7A140-4E9D-4AF4-966C-813E7DA725C1}">
  <sheetPr>
    <tabColor theme="3" tint="0.39997558519241921"/>
  </sheetPr>
  <dimension ref="A1:T72"/>
  <sheetViews>
    <sheetView topLeftCell="J1" workbookViewId="0">
      <selection activeCell="K31" sqref="K31"/>
    </sheetView>
  </sheetViews>
  <sheetFormatPr defaultColWidth="24.28515625" defaultRowHeight="12.75" x14ac:dyDescent="0.2"/>
  <cols>
    <col min="2" max="2" width="24.28515625" customWidth="1"/>
    <col min="3" max="3" width="48.28515625" customWidth="1"/>
    <col min="4" max="4" width="42.28515625" customWidth="1"/>
    <col min="5" max="5" width="24.28515625" customWidth="1"/>
    <col min="6" max="6" width="42.85546875" customWidth="1"/>
    <col min="7" max="11" width="24.28515625" customWidth="1"/>
    <col min="12" max="12" width="30.140625" customWidth="1"/>
    <col min="13" max="13" width="24.28515625" customWidth="1"/>
    <col min="18" max="18" width="43.140625" customWidth="1"/>
    <col min="19" max="19" width="42.85546875" customWidth="1"/>
  </cols>
  <sheetData>
    <row r="1" spans="1:20" ht="15" x14ac:dyDescent="0.25">
      <c r="A1" t="s">
        <v>193</v>
      </c>
      <c r="H1" s="53" t="s">
        <v>271</v>
      </c>
      <c r="Q1" s="137"/>
    </row>
    <row r="2" spans="1:20" ht="15" x14ac:dyDescent="0.25">
      <c r="H2" s="53"/>
      <c r="Q2" s="137"/>
    </row>
    <row r="3" spans="1:20" x14ac:dyDescent="0.2">
      <c r="Q3" s="137"/>
    </row>
    <row r="4" spans="1:20" ht="25.5" x14ac:dyDescent="0.2">
      <c r="A4" s="133" t="s">
        <v>186</v>
      </c>
      <c r="B4" s="134" t="s">
        <v>194</v>
      </c>
      <c r="C4" s="133" t="s">
        <v>195</v>
      </c>
      <c r="D4" s="133" t="s">
        <v>196</v>
      </c>
      <c r="E4" s="133" t="s">
        <v>178</v>
      </c>
      <c r="F4" s="133" t="s">
        <v>197</v>
      </c>
      <c r="G4" s="133" t="s">
        <v>176</v>
      </c>
      <c r="H4" s="133" t="s">
        <v>198</v>
      </c>
      <c r="I4" s="133" t="s">
        <v>199</v>
      </c>
      <c r="J4" s="133" t="s">
        <v>200</v>
      </c>
      <c r="K4" s="133" t="s">
        <v>177</v>
      </c>
      <c r="L4" s="133" t="s">
        <v>201</v>
      </c>
      <c r="M4" s="133" t="s">
        <v>202</v>
      </c>
      <c r="N4" s="134" t="s">
        <v>180</v>
      </c>
      <c r="O4" s="133" t="s">
        <v>185</v>
      </c>
      <c r="P4" s="134" t="s">
        <v>181</v>
      </c>
      <c r="Q4" s="138" t="s">
        <v>179</v>
      </c>
      <c r="R4" s="133" t="s">
        <v>182</v>
      </c>
      <c r="S4" s="133" t="s">
        <v>183</v>
      </c>
      <c r="T4" s="133" t="s">
        <v>184</v>
      </c>
    </row>
    <row r="5" spans="1:20" x14ac:dyDescent="0.2">
      <c r="A5" s="26" t="s">
        <v>188</v>
      </c>
      <c r="B5" s="135">
        <v>45503</v>
      </c>
      <c r="C5" s="26" t="s">
        <v>203</v>
      </c>
      <c r="D5" s="26" t="s">
        <v>204</v>
      </c>
      <c r="E5" s="26" t="s">
        <v>205</v>
      </c>
      <c r="F5" s="26" t="s">
        <v>206</v>
      </c>
      <c r="G5" s="26" t="s">
        <v>175</v>
      </c>
      <c r="H5" s="26" t="s">
        <v>207</v>
      </c>
      <c r="I5" s="26" t="s">
        <v>208</v>
      </c>
      <c r="J5" s="26" t="s">
        <v>209</v>
      </c>
      <c r="K5" s="26" t="s">
        <v>210</v>
      </c>
      <c r="L5" s="26" t="s">
        <v>211</v>
      </c>
      <c r="M5" s="26" t="s">
        <v>212</v>
      </c>
      <c r="N5" s="135">
        <v>45502</v>
      </c>
      <c r="O5" s="26" t="s">
        <v>213</v>
      </c>
      <c r="P5" s="26">
        <v>1</v>
      </c>
      <c r="Q5" s="139">
        <v>95.65</v>
      </c>
      <c r="R5" s="26" t="s">
        <v>214</v>
      </c>
      <c r="S5" s="26" t="s">
        <v>215</v>
      </c>
      <c r="T5" s="26" t="s">
        <v>187</v>
      </c>
    </row>
    <row r="6" spans="1:20" x14ac:dyDescent="0.2">
      <c r="A6" s="26" t="s">
        <v>188</v>
      </c>
      <c r="B6" s="135">
        <v>45552</v>
      </c>
      <c r="C6" s="26" t="s">
        <v>203</v>
      </c>
      <c r="D6" s="26" t="s">
        <v>204</v>
      </c>
      <c r="E6" s="26" t="s">
        <v>205</v>
      </c>
      <c r="F6" s="26" t="s">
        <v>206</v>
      </c>
      <c r="G6" s="26" t="s">
        <v>175</v>
      </c>
      <c r="H6" s="26" t="s">
        <v>207</v>
      </c>
      <c r="I6" s="26" t="s">
        <v>208</v>
      </c>
      <c r="J6" s="26" t="s">
        <v>209</v>
      </c>
      <c r="K6" s="26" t="s">
        <v>210</v>
      </c>
      <c r="L6" s="26" t="s">
        <v>211</v>
      </c>
      <c r="M6" s="26" t="s">
        <v>212</v>
      </c>
      <c r="N6" s="135">
        <v>45541</v>
      </c>
      <c r="O6" s="26" t="s">
        <v>216</v>
      </c>
      <c r="P6" s="26">
        <v>3</v>
      </c>
      <c r="Q6" s="139">
        <v>47.83</v>
      </c>
      <c r="R6" s="26" t="s">
        <v>217</v>
      </c>
      <c r="S6" s="26" t="s">
        <v>215</v>
      </c>
      <c r="T6" s="26" t="s">
        <v>187</v>
      </c>
    </row>
    <row r="7" spans="1:20" x14ac:dyDescent="0.2">
      <c r="A7" s="26" t="s">
        <v>188</v>
      </c>
      <c r="B7" s="135">
        <v>45552</v>
      </c>
      <c r="C7" s="26" t="s">
        <v>203</v>
      </c>
      <c r="D7" s="26" t="s">
        <v>204</v>
      </c>
      <c r="E7" s="26" t="s">
        <v>205</v>
      </c>
      <c r="F7" s="26" t="s">
        <v>206</v>
      </c>
      <c r="G7" s="26" t="s">
        <v>175</v>
      </c>
      <c r="H7" s="26" t="s">
        <v>207</v>
      </c>
      <c r="I7" s="26" t="s">
        <v>208</v>
      </c>
      <c r="J7" s="26" t="s">
        <v>209</v>
      </c>
      <c r="K7" s="26" t="s">
        <v>210</v>
      </c>
      <c r="L7" s="26" t="s">
        <v>211</v>
      </c>
      <c r="M7" s="26" t="s">
        <v>212</v>
      </c>
      <c r="N7" s="135">
        <v>45541</v>
      </c>
      <c r="O7" s="26" t="s">
        <v>216</v>
      </c>
      <c r="P7" s="26">
        <v>3</v>
      </c>
      <c r="Q7" s="139">
        <v>47.83</v>
      </c>
      <c r="R7" s="26" t="s">
        <v>217</v>
      </c>
      <c r="S7" s="26" t="s">
        <v>215</v>
      </c>
      <c r="T7" s="26" t="s">
        <v>187</v>
      </c>
    </row>
    <row r="8" spans="1:20" x14ac:dyDescent="0.2">
      <c r="A8" s="26" t="s">
        <v>188</v>
      </c>
      <c r="B8" s="135">
        <v>45681</v>
      </c>
      <c r="C8" s="26" t="s">
        <v>203</v>
      </c>
      <c r="D8" s="26" t="s">
        <v>204</v>
      </c>
      <c r="E8" s="26" t="s">
        <v>205</v>
      </c>
      <c r="F8" s="26" t="s">
        <v>206</v>
      </c>
      <c r="G8" s="26" t="s">
        <v>175</v>
      </c>
      <c r="H8" s="26" t="s">
        <v>207</v>
      </c>
      <c r="I8" s="26" t="s">
        <v>208</v>
      </c>
      <c r="J8" s="26" t="s">
        <v>209</v>
      </c>
      <c r="K8" s="26" t="s">
        <v>210</v>
      </c>
      <c r="L8" s="26" t="s">
        <v>211</v>
      </c>
      <c r="M8" s="26" t="s">
        <v>212</v>
      </c>
      <c r="N8" s="135">
        <v>45575</v>
      </c>
      <c r="O8" s="26" t="s">
        <v>218</v>
      </c>
      <c r="P8" s="26">
        <v>7</v>
      </c>
      <c r="Q8" s="139">
        <v>47.83</v>
      </c>
      <c r="R8" s="26" t="s">
        <v>219</v>
      </c>
      <c r="S8" s="26" t="s">
        <v>173</v>
      </c>
      <c r="T8" s="26" t="s">
        <v>187</v>
      </c>
    </row>
    <row r="9" spans="1:20" x14ac:dyDescent="0.2">
      <c r="A9" s="26" t="s">
        <v>188</v>
      </c>
      <c r="B9" s="135">
        <v>45681</v>
      </c>
      <c r="C9" s="26" t="s">
        <v>203</v>
      </c>
      <c r="D9" s="26" t="s">
        <v>204</v>
      </c>
      <c r="E9" s="26" t="s">
        <v>205</v>
      </c>
      <c r="F9" s="26" t="s">
        <v>206</v>
      </c>
      <c r="G9" s="26" t="s">
        <v>175</v>
      </c>
      <c r="H9" s="26" t="s">
        <v>207</v>
      </c>
      <c r="I9" s="26" t="s">
        <v>208</v>
      </c>
      <c r="J9" s="26" t="s">
        <v>209</v>
      </c>
      <c r="K9" s="26" t="s">
        <v>210</v>
      </c>
      <c r="L9" s="26" t="s">
        <v>211</v>
      </c>
      <c r="M9" s="26" t="s">
        <v>212</v>
      </c>
      <c r="N9" s="135">
        <v>45575</v>
      </c>
      <c r="O9" s="26" t="s">
        <v>218</v>
      </c>
      <c r="P9" s="26">
        <v>7</v>
      </c>
      <c r="Q9" s="139">
        <v>47.83</v>
      </c>
      <c r="R9" s="26" t="s">
        <v>219</v>
      </c>
      <c r="S9" s="26" t="s">
        <v>172</v>
      </c>
      <c r="T9" s="26" t="s">
        <v>187</v>
      </c>
    </row>
    <row r="10" spans="1:20" x14ac:dyDescent="0.2">
      <c r="A10" s="26" t="s">
        <v>188</v>
      </c>
      <c r="B10" s="135">
        <v>45681</v>
      </c>
      <c r="C10" s="26" t="s">
        <v>203</v>
      </c>
      <c r="D10" s="26" t="s">
        <v>204</v>
      </c>
      <c r="E10" s="26" t="s">
        <v>205</v>
      </c>
      <c r="F10" s="26" t="s">
        <v>206</v>
      </c>
      <c r="G10" s="26" t="s">
        <v>175</v>
      </c>
      <c r="H10" s="26" t="s">
        <v>207</v>
      </c>
      <c r="I10" s="26" t="s">
        <v>208</v>
      </c>
      <c r="J10" s="26" t="s">
        <v>209</v>
      </c>
      <c r="K10" s="26" t="s">
        <v>210</v>
      </c>
      <c r="L10" s="26" t="s">
        <v>211</v>
      </c>
      <c r="M10" s="26" t="s">
        <v>212</v>
      </c>
      <c r="N10" s="135">
        <v>45575</v>
      </c>
      <c r="O10" s="26" t="s">
        <v>218</v>
      </c>
      <c r="P10" s="26">
        <v>7</v>
      </c>
      <c r="Q10" s="139">
        <v>47.83</v>
      </c>
      <c r="R10" s="26" t="s">
        <v>219</v>
      </c>
      <c r="S10" s="26" t="s">
        <v>220</v>
      </c>
      <c r="T10" s="26" t="s">
        <v>187</v>
      </c>
    </row>
    <row r="11" spans="1:20" x14ac:dyDescent="0.2">
      <c r="A11" s="26" t="s">
        <v>188</v>
      </c>
      <c r="B11" s="135">
        <v>45681</v>
      </c>
      <c r="C11" s="26" t="s">
        <v>203</v>
      </c>
      <c r="D11" s="26" t="s">
        <v>204</v>
      </c>
      <c r="E11" s="26" t="s">
        <v>205</v>
      </c>
      <c r="F11" s="26" t="s">
        <v>206</v>
      </c>
      <c r="G11" s="26" t="s">
        <v>175</v>
      </c>
      <c r="H11" s="26" t="s">
        <v>207</v>
      </c>
      <c r="I11" s="26" t="s">
        <v>208</v>
      </c>
      <c r="J11" s="26" t="s">
        <v>209</v>
      </c>
      <c r="K11" s="26" t="s">
        <v>210</v>
      </c>
      <c r="L11" s="26" t="s">
        <v>211</v>
      </c>
      <c r="M11" s="26" t="s">
        <v>212</v>
      </c>
      <c r="N11" s="135">
        <v>45575</v>
      </c>
      <c r="O11" s="26" t="s">
        <v>218</v>
      </c>
      <c r="P11" s="26">
        <v>7</v>
      </c>
      <c r="Q11" s="139">
        <v>95.65</v>
      </c>
      <c r="R11" s="26" t="s">
        <v>219</v>
      </c>
      <c r="S11" s="26" t="s">
        <v>221</v>
      </c>
      <c r="T11" s="26" t="s">
        <v>187</v>
      </c>
    </row>
    <row r="12" spans="1:20" x14ac:dyDescent="0.2">
      <c r="A12" s="26" t="s">
        <v>188</v>
      </c>
      <c r="B12" s="135">
        <v>45698</v>
      </c>
      <c r="C12" s="26" t="s">
        <v>203</v>
      </c>
      <c r="D12" s="26" t="s">
        <v>204</v>
      </c>
      <c r="E12" s="26" t="s">
        <v>205</v>
      </c>
      <c r="F12" s="26" t="s">
        <v>206</v>
      </c>
      <c r="G12" s="26" t="s">
        <v>175</v>
      </c>
      <c r="H12" s="26" t="s">
        <v>207</v>
      </c>
      <c r="I12" s="26" t="s">
        <v>208</v>
      </c>
      <c r="J12" s="26" t="s">
        <v>209</v>
      </c>
      <c r="K12" s="26" t="s">
        <v>210</v>
      </c>
      <c r="L12" s="26" t="s">
        <v>211</v>
      </c>
      <c r="M12" s="26" t="s">
        <v>212</v>
      </c>
      <c r="N12" s="135">
        <v>45687</v>
      </c>
      <c r="O12" s="26" t="s">
        <v>222</v>
      </c>
      <c r="P12" s="26">
        <v>8</v>
      </c>
      <c r="Q12" s="139">
        <v>47.83</v>
      </c>
      <c r="R12" s="26" t="s">
        <v>223</v>
      </c>
      <c r="S12" s="26" t="s">
        <v>215</v>
      </c>
      <c r="T12" s="26" t="s">
        <v>187</v>
      </c>
    </row>
    <row r="13" spans="1:20" x14ac:dyDescent="0.2">
      <c r="A13" s="26" t="s">
        <v>188</v>
      </c>
      <c r="B13" s="135">
        <v>45790</v>
      </c>
      <c r="C13" s="26" t="s">
        <v>203</v>
      </c>
      <c r="D13" s="26" t="s">
        <v>204</v>
      </c>
      <c r="E13" s="26" t="s">
        <v>205</v>
      </c>
      <c r="F13" s="26" t="s">
        <v>206</v>
      </c>
      <c r="G13" s="26" t="s">
        <v>175</v>
      </c>
      <c r="H13" s="26" t="s">
        <v>207</v>
      </c>
      <c r="I13" s="26" t="s">
        <v>208</v>
      </c>
      <c r="J13" s="26" t="s">
        <v>209</v>
      </c>
      <c r="K13" s="26" t="s">
        <v>210</v>
      </c>
      <c r="L13" s="26" t="s">
        <v>211</v>
      </c>
      <c r="M13" s="26" t="s">
        <v>212</v>
      </c>
      <c r="N13" s="135">
        <v>45735</v>
      </c>
      <c r="O13" s="26" t="s">
        <v>224</v>
      </c>
      <c r="P13" s="26">
        <v>11</v>
      </c>
      <c r="Q13" s="139">
        <v>148.69999999999999</v>
      </c>
      <c r="R13" s="26" t="s">
        <v>225</v>
      </c>
      <c r="S13" s="26" t="s">
        <v>226</v>
      </c>
      <c r="T13" s="26" t="s">
        <v>187</v>
      </c>
    </row>
    <row r="14" spans="1:20" x14ac:dyDescent="0.2">
      <c r="Q14" s="137"/>
    </row>
    <row r="15" spans="1:20" x14ac:dyDescent="0.2">
      <c r="Q15" s="140">
        <f>SUM(Q5:Q14)</f>
        <v>626.9799999999999</v>
      </c>
    </row>
    <row r="16" spans="1:20" x14ac:dyDescent="0.2">
      <c r="A16" s="26" t="s">
        <v>227</v>
      </c>
      <c r="Q16" s="137"/>
    </row>
    <row r="17" spans="1:20" x14ac:dyDescent="0.2">
      <c r="Q17" s="137"/>
    </row>
    <row r="18" spans="1:20" ht="25.5" x14ac:dyDescent="0.2">
      <c r="A18" s="133" t="s">
        <v>186</v>
      </c>
      <c r="B18" s="134" t="s">
        <v>194</v>
      </c>
      <c r="C18" s="133" t="s">
        <v>195</v>
      </c>
      <c r="D18" s="133" t="s">
        <v>196</v>
      </c>
      <c r="E18" s="133" t="s">
        <v>178</v>
      </c>
      <c r="F18" s="133" t="s">
        <v>197</v>
      </c>
      <c r="G18" s="133" t="s">
        <v>176</v>
      </c>
      <c r="H18" s="133" t="s">
        <v>198</v>
      </c>
      <c r="I18" s="133" t="s">
        <v>199</v>
      </c>
      <c r="J18" s="133" t="s">
        <v>200</v>
      </c>
      <c r="K18" s="133" t="s">
        <v>177</v>
      </c>
      <c r="L18" s="133" t="s">
        <v>201</v>
      </c>
      <c r="M18" s="133" t="s">
        <v>202</v>
      </c>
      <c r="N18" s="134" t="s">
        <v>180</v>
      </c>
      <c r="O18" s="133" t="s">
        <v>185</v>
      </c>
      <c r="P18" s="134" t="s">
        <v>181</v>
      </c>
      <c r="Q18" s="138" t="s">
        <v>179</v>
      </c>
      <c r="R18" s="133" t="s">
        <v>182</v>
      </c>
      <c r="S18" s="133" t="s">
        <v>183</v>
      </c>
      <c r="T18" s="133" t="s">
        <v>184</v>
      </c>
    </row>
    <row r="19" spans="1:20" ht="25.5" x14ac:dyDescent="0.2">
      <c r="A19" s="26" t="s">
        <v>188</v>
      </c>
      <c r="B19" s="135">
        <v>45490</v>
      </c>
      <c r="C19" s="26" t="s">
        <v>203</v>
      </c>
      <c r="D19" s="26" t="s">
        <v>204</v>
      </c>
      <c r="E19" s="26" t="s">
        <v>205</v>
      </c>
      <c r="F19" s="26" t="s">
        <v>206</v>
      </c>
      <c r="G19" s="26" t="s">
        <v>175</v>
      </c>
      <c r="H19" s="26" t="s">
        <v>207</v>
      </c>
      <c r="I19" s="26" t="s">
        <v>208</v>
      </c>
      <c r="J19" s="26" t="s">
        <v>22</v>
      </c>
      <c r="K19" s="26" t="s">
        <v>228</v>
      </c>
      <c r="L19" s="26" t="s">
        <v>229</v>
      </c>
      <c r="M19" s="26" t="s">
        <v>230</v>
      </c>
      <c r="N19" s="135">
        <v>45490</v>
      </c>
      <c r="O19" s="26" t="s">
        <v>231</v>
      </c>
      <c r="P19" s="26">
        <v>1</v>
      </c>
      <c r="Q19" s="139">
        <v>162.76</v>
      </c>
      <c r="R19" s="26" t="s">
        <v>232</v>
      </c>
      <c r="S19" s="26" t="s">
        <v>233</v>
      </c>
      <c r="T19" s="26" t="s">
        <v>234</v>
      </c>
    </row>
    <row r="20" spans="1:20" x14ac:dyDescent="0.2">
      <c r="A20" s="26" t="s">
        <v>188</v>
      </c>
      <c r="B20" s="135">
        <v>45490</v>
      </c>
      <c r="C20" s="26" t="s">
        <v>203</v>
      </c>
      <c r="D20" s="26" t="s">
        <v>204</v>
      </c>
      <c r="E20" s="26" t="s">
        <v>205</v>
      </c>
      <c r="F20" s="26" t="s">
        <v>206</v>
      </c>
      <c r="G20" s="26" t="s">
        <v>175</v>
      </c>
      <c r="H20" s="26" t="s">
        <v>207</v>
      </c>
      <c r="I20" s="26" t="s">
        <v>208</v>
      </c>
      <c r="J20" s="26" t="s">
        <v>22</v>
      </c>
      <c r="K20" s="26" t="s">
        <v>228</v>
      </c>
      <c r="L20" s="26" t="s">
        <v>229</v>
      </c>
      <c r="M20" s="26" t="s">
        <v>230</v>
      </c>
      <c r="N20" s="135">
        <v>45490</v>
      </c>
      <c r="O20" s="26" t="s">
        <v>231</v>
      </c>
      <c r="P20" s="26">
        <v>1</v>
      </c>
      <c r="Q20" s="139">
        <v>20</v>
      </c>
      <c r="R20" s="26" t="s">
        <v>235</v>
      </c>
      <c r="S20" s="26" t="s">
        <v>233</v>
      </c>
      <c r="T20" s="26" t="s">
        <v>234</v>
      </c>
    </row>
    <row r="21" spans="1:20" x14ac:dyDescent="0.2">
      <c r="A21" s="26" t="s">
        <v>188</v>
      </c>
      <c r="B21" s="135">
        <v>45490</v>
      </c>
      <c r="C21" s="26" t="s">
        <v>203</v>
      </c>
      <c r="D21" s="26" t="s">
        <v>204</v>
      </c>
      <c r="E21" s="26" t="s">
        <v>205</v>
      </c>
      <c r="F21" s="26" t="s">
        <v>206</v>
      </c>
      <c r="G21" s="26" t="s">
        <v>175</v>
      </c>
      <c r="H21" s="26" t="s">
        <v>207</v>
      </c>
      <c r="I21" s="26" t="s">
        <v>208</v>
      </c>
      <c r="J21" s="26" t="s">
        <v>22</v>
      </c>
      <c r="K21" s="26" t="s">
        <v>228</v>
      </c>
      <c r="L21" s="26" t="s">
        <v>229</v>
      </c>
      <c r="M21" s="26" t="s">
        <v>230</v>
      </c>
      <c r="N21" s="135">
        <v>45490</v>
      </c>
      <c r="O21" s="26" t="s">
        <v>231</v>
      </c>
      <c r="P21" s="26">
        <v>1</v>
      </c>
      <c r="Q21" s="139">
        <v>20</v>
      </c>
      <c r="R21" s="26" t="s">
        <v>235</v>
      </c>
      <c r="S21" s="26" t="s">
        <v>233</v>
      </c>
      <c r="T21" s="26" t="s">
        <v>234</v>
      </c>
    </row>
    <row r="22" spans="1:20" ht="25.5" x14ac:dyDescent="0.2">
      <c r="A22" s="26" t="s">
        <v>188</v>
      </c>
      <c r="B22" s="135">
        <v>45490</v>
      </c>
      <c r="C22" s="26" t="s">
        <v>203</v>
      </c>
      <c r="D22" s="26" t="s">
        <v>204</v>
      </c>
      <c r="E22" s="26" t="s">
        <v>205</v>
      </c>
      <c r="F22" s="26" t="s">
        <v>206</v>
      </c>
      <c r="G22" s="26" t="s">
        <v>175</v>
      </c>
      <c r="H22" s="26" t="s">
        <v>207</v>
      </c>
      <c r="I22" s="26" t="s">
        <v>208</v>
      </c>
      <c r="J22" s="26" t="s">
        <v>22</v>
      </c>
      <c r="K22" s="26" t="s">
        <v>228</v>
      </c>
      <c r="L22" s="26" t="s">
        <v>229</v>
      </c>
      <c r="M22" s="26" t="s">
        <v>230</v>
      </c>
      <c r="N22" s="135">
        <v>45490</v>
      </c>
      <c r="O22" s="26" t="s">
        <v>231</v>
      </c>
      <c r="P22" s="26">
        <v>1</v>
      </c>
      <c r="Q22" s="139">
        <v>93.74</v>
      </c>
      <c r="R22" s="26" t="s">
        <v>232</v>
      </c>
      <c r="S22" s="26" t="s">
        <v>233</v>
      </c>
      <c r="T22" s="26" t="s">
        <v>234</v>
      </c>
    </row>
    <row r="23" spans="1:20" x14ac:dyDescent="0.2">
      <c r="A23" s="26" t="s">
        <v>188</v>
      </c>
      <c r="B23" s="135">
        <v>45490</v>
      </c>
      <c r="C23" s="26" t="s">
        <v>203</v>
      </c>
      <c r="D23" s="26" t="s">
        <v>204</v>
      </c>
      <c r="E23" s="26" t="s">
        <v>205</v>
      </c>
      <c r="F23" s="26" t="s">
        <v>206</v>
      </c>
      <c r="G23" s="26" t="s">
        <v>175</v>
      </c>
      <c r="H23" s="26" t="s">
        <v>207</v>
      </c>
      <c r="I23" s="26" t="s">
        <v>208</v>
      </c>
      <c r="J23" s="26" t="s">
        <v>22</v>
      </c>
      <c r="K23" s="26" t="s">
        <v>228</v>
      </c>
      <c r="L23" s="26" t="s">
        <v>229</v>
      </c>
      <c r="M23" s="26" t="s">
        <v>230</v>
      </c>
      <c r="N23" s="135">
        <v>45490</v>
      </c>
      <c r="O23" s="26" t="s">
        <v>231</v>
      </c>
      <c r="P23" s="26">
        <v>1</v>
      </c>
      <c r="Q23" s="139">
        <v>20</v>
      </c>
      <c r="R23" s="26" t="s">
        <v>235</v>
      </c>
      <c r="S23" s="26" t="s">
        <v>233</v>
      </c>
      <c r="T23" s="26" t="s">
        <v>234</v>
      </c>
    </row>
    <row r="24" spans="1:20" ht="25.5" x14ac:dyDescent="0.2">
      <c r="A24" s="26" t="s">
        <v>188</v>
      </c>
      <c r="B24" s="135">
        <v>45490</v>
      </c>
      <c r="C24" s="26" t="s">
        <v>203</v>
      </c>
      <c r="D24" s="26" t="s">
        <v>204</v>
      </c>
      <c r="E24" s="26" t="s">
        <v>205</v>
      </c>
      <c r="F24" s="26" t="s">
        <v>206</v>
      </c>
      <c r="G24" s="26" t="s">
        <v>175</v>
      </c>
      <c r="H24" s="26" t="s">
        <v>207</v>
      </c>
      <c r="I24" s="26" t="s">
        <v>208</v>
      </c>
      <c r="J24" s="26" t="s">
        <v>22</v>
      </c>
      <c r="K24" s="26" t="s">
        <v>228</v>
      </c>
      <c r="L24" s="26" t="s">
        <v>229</v>
      </c>
      <c r="M24" s="26" t="s">
        <v>230</v>
      </c>
      <c r="N24" s="135">
        <v>45490</v>
      </c>
      <c r="O24" s="26" t="s">
        <v>231</v>
      </c>
      <c r="P24" s="26">
        <v>1</v>
      </c>
      <c r="Q24" s="139">
        <v>313.04000000000002</v>
      </c>
      <c r="R24" s="26" t="s">
        <v>236</v>
      </c>
      <c r="S24" s="26" t="s">
        <v>233</v>
      </c>
      <c r="T24" s="26" t="s">
        <v>234</v>
      </c>
    </row>
    <row r="25" spans="1:20" x14ac:dyDescent="0.2">
      <c r="A25" s="26" t="s">
        <v>188</v>
      </c>
      <c r="B25" s="135">
        <v>45490</v>
      </c>
      <c r="C25" s="26" t="s">
        <v>203</v>
      </c>
      <c r="D25" s="26" t="s">
        <v>204</v>
      </c>
      <c r="E25" s="26" t="s">
        <v>205</v>
      </c>
      <c r="F25" s="26" t="s">
        <v>206</v>
      </c>
      <c r="G25" s="26" t="s">
        <v>175</v>
      </c>
      <c r="H25" s="26" t="s">
        <v>207</v>
      </c>
      <c r="I25" s="26" t="s">
        <v>208</v>
      </c>
      <c r="J25" s="26" t="s">
        <v>22</v>
      </c>
      <c r="K25" s="26" t="s">
        <v>228</v>
      </c>
      <c r="L25" s="26" t="s">
        <v>229</v>
      </c>
      <c r="M25" s="26" t="s">
        <v>230</v>
      </c>
      <c r="N25" s="135">
        <v>45490</v>
      </c>
      <c r="O25" s="26" t="s">
        <v>231</v>
      </c>
      <c r="P25" s="26">
        <v>1</v>
      </c>
      <c r="Q25" s="139">
        <v>3.51</v>
      </c>
      <c r="R25" s="26" t="s">
        <v>237</v>
      </c>
      <c r="S25" s="26" t="s">
        <v>233</v>
      </c>
      <c r="T25" s="26" t="s">
        <v>234</v>
      </c>
    </row>
    <row r="26" spans="1:20" ht="25.5" x14ac:dyDescent="0.2">
      <c r="A26" s="26" t="s">
        <v>188</v>
      </c>
      <c r="B26" s="135">
        <v>45490</v>
      </c>
      <c r="C26" s="26" t="s">
        <v>203</v>
      </c>
      <c r="D26" s="26" t="s">
        <v>204</v>
      </c>
      <c r="E26" s="26" t="s">
        <v>205</v>
      </c>
      <c r="F26" s="26" t="s">
        <v>206</v>
      </c>
      <c r="G26" s="26" t="s">
        <v>175</v>
      </c>
      <c r="H26" s="26" t="s">
        <v>207</v>
      </c>
      <c r="I26" s="26" t="s">
        <v>208</v>
      </c>
      <c r="J26" s="26" t="s">
        <v>22</v>
      </c>
      <c r="K26" s="26" t="s">
        <v>228</v>
      </c>
      <c r="L26" s="26" t="s">
        <v>229</v>
      </c>
      <c r="M26" s="26" t="s">
        <v>230</v>
      </c>
      <c r="N26" s="135">
        <v>45490</v>
      </c>
      <c r="O26" s="26" t="s">
        <v>231</v>
      </c>
      <c r="P26" s="26">
        <v>1</v>
      </c>
      <c r="Q26" s="139">
        <v>305.06</v>
      </c>
      <c r="R26" s="26" t="s">
        <v>238</v>
      </c>
      <c r="S26" s="26" t="s">
        <v>233</v>
      </c>
      <c r="T26" s="26" t="s">
        <v>234</v>
      </c>
    </row>
    <row r="27" spans="1:20" x14ac:dyDescent="0.2">
      <c r="A27" s="26" t="s">
        <v>188</v>
      </c>
      <c r="B27" s="135">
        <v>45490</v>
      </c>
      <c r="C27" s="26" t="s">
        <v>203</v>
      </c>
      <c r="D27" s="26" t="s">
        <v>204</v>
      </c>
      <c r="E27" s="26" t="s">
        <v>205</v>
      </c>
      <c r="F27" s="26" t="s">
        <v>206</v>
      </c>
      <c r="G27" s="26" t="s">
        <v>175</v>
      </c>
      <c r="H27" s="26" t="s">
        <v>207</v>
      </c>
      <c r="I27" s="26" t="s">
        <v>208</v>
      </c>
      <c r="J27" s="26" t="s">
        <v>22</v>
      </c>
      <c r="K27" s="26" t="s">
        <v>228</v>
      </c>
      <c r="L27" s="26" t="s">
        <v>229</v>
      </c>
      <c r="M27" s="26" t="s">
        <v>230</v>
      </c>
      <c r="N27" s="135">
        <v>45490</v>
      </c>
      <c r="O27" s="26" t="s">
        <v>231</v>
      </c>
      <c r="P27" s="26">
        <v>1</v>
      </c>
      <c r="Q27" s="139">
        <v>3.51</v>
      </c>
      <c r="R27" s="26" t="s">
        <v>237</v>
      </c>
      <c r="S27" s="26" t="s">
        <v>233</v>
      </c>
      <c r="T27" s="26" t="s">
        <v>234</v>
      </c>
    </row>
    <row r="28" spans="1:20" ht="25.5" x14ac:dyDescent="0.2">
      <c r="A28" s="26" t="s">
        <v>188</v>
      </c>
      <c r="B28" s="135">
        <v>45490</v>
      </c>
      <c r="C28" s="26" t="s">
        <v>203</v>
      </c>
      <c r="D28" s="26" t="s">
        <v>204</v>
      </c>
      <c r="E28" s="26" t="s">
        <v>205</v>
      </c>
      <c r="F28" s="26" t="s">
        <v>206</v>
      </c>
      <c r="G28" s="26" t="s">
        <v>175</v>
      </c>
      <c r="H28" s="26" t="s">
        <v>207</v>
      </c>
      <c r="I28" s="26" t="s">
        <v>208</v>
      </c>
      <c r="J28" s="26" t="s">
        <v>22</v>
      </c>
      <c r="K28" s="26" t="s">
        <v>228</v>
      </c>
      <c r="L28" s="26" t="s">
        <v>229</v>
      </c>
      <c r="M28" s="26" t="s">
        <v>230</v>
      </c>
      <c r="N28" s="135">
        <v>45490</v>
      </c>
      <c r="O28" s="26" t="s">
        <v>231</v>
      </c>
      <c r="P28" s="26">
        <v>1</v>
      </c>
      <c r="Q28" s="139">
        <v>317.85000000000002</v>
      </c>
      <c r="R28" s="26" t="s">
        <v>232</v>
      </c>
      <c r="S28" s="26" t="s">
        <v>233</v>
      </c>
      <c r="T28" s="26" t="s">
        <v>234</v>
      </c>
    </row>
    <row r="29" spans="1:20" x14ac:dyDescent="0.2">
      <c r="A29" s="26" t="s">
        <v>188</v>
      </c>
      <c r="B29" s="135">
        <v>45490</v>
      </c>
      <c r="C29" s="26" t="s">
        <v>203</v>
      </c>
      <c r="D29" s="26" t="s">
        <v>204</v>
      </c>
      <c r="E29" s="26" t="s">
        <v>205</v>
      </c>
      <c r="F29" s="26" t="s">
        <v>206</v>
      </c>
      <c r="G29" s="26" t="s">
        <v>175</v>
      </c>
      <c r="H29" s="26" t="s">
        <v>207</v>
      </c>
      <c r="I29" s="26" t="s">
        <v>208</v>
      </c>
      <c r="J29" s="26" t="s">
        <v>22</v>
      </c>
      <c r="K29" s="26" t="s">
        <v>228</v>
      </c>
      <c r="L29" s="26" t="s">
        <v>229</v>
      </c>
      <c r="M29" s="26" t="s">
        <v>230</v>
      </c>
      <c r="N29" s="135">
        <v>45490</v>
      </c>
      <c r="O29" s="26" t="s">
        <v>231</v>
      </c>
      <c r="P29" s="26">
        <v>1</v>
      </c>
      <c r="Q29" s="139">
        <v>3.51</v>
      </c>
      <c r="R29" s="26" t="s">
        <v>237</v>
      </c>
      <c r="S29" s="26" t="s">
        <v>233</v>
      </c>
      <c r="T29" s="26" t="s">
        <v>234</v>
      </c>
    </row>
    <row r="30" spans="1:20" ht="25.5" x14ac:dyDescent="0.2">
      <c r="A30" s="26" t="s">
        <v>188</v>
      </c>
      <c r="B30" s="135">
        <v>45511</v>
      </c>
      <c r="C30" s="26" t="s">
        <v>203</v>
      </c>
      <c r="D30" s="26" t="s">
        <v>204</v>
      </c>
      <c r="E30" s="26" t="s">
        <v>205</v>
      </c>
      <c r="F30" s="26" t="s">
        <v>206</v>
      </c>
      <c r="G30" s="26" t="s">
        <v>175</v>
      </c>
      <c r="H30" s="26" t="s">
        <v>207</v>
      </c>
      <c r="I30" s="26" t="s">
        <v>208</v>
      </c>
      <c r="J30" s="26" t="s">
        <v>22</v>
      </c>
      <c r="K30" s="26" t="s">
        <v>239</v>
      </c>
      <c r="L30" s="26" t="s">
        <v>240</v>
      </c>
      <c r="M30" s="26" t="s">
        <v>230</v>
      </c>
      <c r="N30" s="135">
        <v>45511</v>
      </c>
      <c r="O30" s="26" t="s">
        <v>241</v>
      </c>
      <c r="P30" s="26">
        <v>1</v>
      </c>
      <c r="Q30" s="139">
        <v>169.57</v>
      </c>
      <c r="R30" s="26" t="s">
        <v>242</v>
      </c>
      <c r="S30" s="26" t="s">
        <v>243</v>
      </c>
      <c r="T30" s="26" t="s">
        <v>234</v>
      </c>
    </row>
    <row r="31" spans="1:20" x14ac:dyDescent="0.2">
      <c r="A31" s="26" t="s">
        <v>188</v>
      </c>
      <c r="B31" s="135">
        <v>45511</v>
      </c>
      <c r="C31" s="26" t="s">
        <v>203</v>
      </c>
      <c r="D31" s="26" t="s">
        <v>204</v>
      </c>
      <c r="E31" s="26" t="s">
        <v>205</v>
      </c>
      <c r="F31" s="26" t="s">
        <v>206</v>
      </c>
      <c r="G31" s="26" t="s">
        <v>175</v>
      </c>
      <c r="H31" s="26" t="s">
        <v>207</v>
      </c>
      <c r="I31" s="26" t="s">
        <v>208</v>
      </c>
      <c r="J31" s="26" t="s">
        <v>22</v>
      </c>
      <c r="K31" s="26" t="s">
        <v>239</v>
      </c>
      <c r="L31" s="26" t="s">
        <v>240</v>
      </c>
      <c r="M31" s="26" t="s">
        <v>230</v>
      </c>
      <c r="N31" s="135">
        <v>45511</v>
      </c>
      <c r="O31" s="26" t="s">
        <v>241</v>
      </c>
      <c r="P31" s="26">
        <v>1</v>
      </c>
      <c r="Q31" s="139">
        <v>5</v>
      </c>
      <c r="R31" s="26" t="s">
        <v>244</v>
      </c>
      <c r="S31" s="26" t="s">
        <v>243</v>
      </c>
      <c r="T31" s="26" t="s">
        <v>234</v>
      </c>
    </row>
    <row r="32" spans="1:20" x14ac:dyDescent="0.2">
      <c r="A32" s="26" t="s">
        <v>188</v>
      </c>
      <c r="B32" s="135">
        <v>45523</v>
      </c>
      <c r="C32" s="26" t="s">
        <v>203</v>
      </c>
      <c r="D32" s="26" t="s">
        <v>204</v>
      </c>
      <c r="E32" s="26" t="s">
        <v>205</v>
      </c>
      <c r="F32" s="26" t="s">
        <v>206</v>
      </c>
      <c r="G32" s="26" t="s">
        <v>175</v>
      </c>
      <c r="H32" s="26" t="s">
        <v>207</v>
      </c>
      <c r="I32" s="26" t="s">
        <v>208</v>
      </c>
      <c r="J32" s="26" t="s">
        <v>22</v>
      </c>
      <c r="K32" s="26" t="s">
        <v>245</v>
      </c>
      <c r="L32" s="26" t="s">
        <v>246</v>
      </c>
      <c r="M32" s="26" t="s">
        <v>230</v>
      </c>
      <c r="N32" s="135">
        <v>45520</v>
      </c>
      <c r="O32" s="26" t="s">
        <v>247</v>
      </c>
      <c r="P32" s="26">
        <v>2</v>
      </c>
      <c r="Q32" s="139">
        <v>245.43</v>
      </c>
      <c r="R32" s="26" t="s">
        <v>248</v>
      </c>
      <c r="S32" s="26" t="s">
        <v>249</v>
      </c>
      <c r="T32" s="26" t="s">
        <v>234</v>
      </c>
    </row>
    <row r="33" spans="1:20" x14ac:dyDescent="0.2">
      <c r="A33" s="26" t="s">
        <v>188</v>
      </c>
      <c r="B33" s="135">
        <v>45523</v>
      </c>
      <c r="C33" s="26" t="s">
        <v>203</v>
      </c>
      <c r="D33" s="26" t="s">
        <v>204</v>
      </c>
      <c r="E33" s="26" t="s">
        <v>205</v>
      </c>
      <c r="F33" s="26" t="s">
        <v>206</v>
      </c>
      <c r="G33" s="26" t="s">
        <v>175</v>
      </c>
      <c r="H33" s="26" t="s">
        <v>207</v>
      </c>
      <c r="I33" s="26" t="s">
        <v>208</v>
      </c>
      <c r="J33" s="26" t="s">
        <v>22</v>
      </c>
      <c r="K33" s="26" t="s">
        <v>245</v>
      </c>
      <c r="L33" s="26" t="s">
        <v>246</v>
      </c>
      <c r="M33" s="26" t="s">
        <v>230</v>
      </c>
      <c r="N33" s="135">
        <v>45520</v>
      </c>
      <c r="O33" s="26" t="s">
        <v>247</v>
      </c>
      <c r="P33" s="26">
        <v>2</v>
      </c>
      <c r="Q33" s="139">
        <v>5</v>
      </c>
      <c r="R33" s="26" t="s">
        <v>244</v>
      </c>
      <c r="S33" s="26" t="s">
        <v>249</v>
      </c>
      <c r="T33" s="26" t="s">
        <v>234</v>
      </c>
    </row>
    <row r="34" spans="1:20" x14ac:dyDescent="0.2">
      <c r="A34" s="26" t="s">
        <v>188</v>
      </c>
      <c r="B34" s="135">
        <v>45552</v>
      </c>
      <c r="C34" s="26" t="s">
        <v>203</v>
      </c>
      <c r="D34" s="26" t="s">
        <v>204</v>
      </c>
      <c r="E34" s="26" t="s">
        <v>205</v>
      </c>
      <c r="F34" s="26" t="s">
        <v>206</v>
      </c>
      <c r="G34" s="26" t="s">
        <v>175</v>
      </c>
      <c r="H34" s="26" t="s">
        <v>207</v>
      </c>
      <c r="I34" s="26" t="s">
        <v>208</v>
      </c>
      <c r="J34" s="26" t="s">
        <v>22</v>
      </c>
      <c r="K34" s="26" t="s">
        <v>228</v>
      </c>
      <c r="L34" s="26" t="s">
        <v>229</v>
      </c>
      <c r="M34" s="26" t="s">
        <v>230</v>
      </c>
      <c r="N34" s="135">
        <v>45552</v>
      </c>
      <c r="O34" s="26" t="s">
        <v>250</v>
      </c>
      <c r="P34" s="26">
        <v>3</v>
      </c>
      <c r="Q34" s="139">
        <v>20</v>
      </c>
      <c r="R34" s="26" t="s">
        <v>235</v>
      </c>
      <c r="S34" s="26" t="s">
        <v>251</v>
      </c>
      <c r="T34" s="26" t="s">
        <v>234</v>
      </c>
    </row>
    <row r="35" spans="1:20" x14ac:dyDescent="0.2">
      <c r="A35" s="26" t="s">
        <v>188</v>
      </c>
      <c r="B35" s="135">
        <v>45552</v>
      </c>
      <c r="C35" s="26" t="s">
        <v>203</v>
      </c>
      <c r="D35" s="26" t="s">
        <v>204</v>
      </c>
      <c r="E35" s="26" t="s">
        <v>205</v>
      </c>
      <c r="F35" s="26" t="s">
        <v>206</v>
      </c>
      <c r="G35" s="26" t="s">
        <v>175</v>
      </c>
      <c r="H35" s="26" t="s">
        <v>207</v>
      </c>
      <c r="I35" s="26" t="s">
        <v>208</v>
      </c>
      <c r="J35" s="26" t="s">
        <v>22</v>
      </c>
      <c r="K35" s="26" t="s">
        <v>228</v>
      </c>
      <c r="L35" s="26" t="s">
        <v>229</v>
      </c>
      <c r="M35" s="26" t="s">
        <v>230</v>
      </c>
      <c r="N35" s="135">
        <v>45552</v>
      </c>
      <c r="O35" s="26" t="s">
        <v>250</v>
      </c>
      <c r="P35" s="26">
        <v>3</v>
      </c>
      <c r="Q35" s="139">
        <v>3.51</v>
      </c>
      <c r="R35" s="26" t="s">
        <v>237</v>
      </c>
      <c r="S35" s="26" t="s">
        <v>251</v>
      </c>
      <c r="T35" s="26" t="s">
        <v>234</v>
      </c>
    </row>
    <row r="36" spans="1:20" ht="25.5" x14ac:dyDescent="0.2">
      <c r="A36" s="26" t="s">
        <v>188</v>
      </c>
      <c r="B36" s="135">
        <v>45552</v>
      </c>
      <c r="C36" s="26" t="s">
        <v>203</v>
      </c>
      <c r="D36" s="26" t="s">
        <v>204</v>
      </c>
      <c r="E36" s="26" t="s">
        <v>205</v>
      </c>
      <c r="F36" s="26" t="s">
        <v>206</v>
      </c>
      <c r="G36" s="26" t="s">
        <v>175</v>
      </c>
      <c r="H36" s="26" t="s">
        <v>207</v>
      </c>
      <c r="I36" s="26" t="s">
        <v>208</v>
      </c>
      <c r="J36" s="26" t="s">
        <v>22</v>
      </c>
      <c r="K36" s="26" t="s">
        <v>228</v>
      </c>
      <c r="L36" s="26" t="s">
        <v>229</v>
      </c>
      <c r="M36" s="26" t="s">
        <v>230</v>
      </c>
      <c r="N36" s="135">
        <v>45552</v>
      </c>
      <c r="O36" s="26" t="s">
        <v>250</v>
      </c>
      <c r="P36" s="26">
        <v>3</v>
      </c>
      <c r="Q36" s="139">
        <v>248.76</v>
      </c>
      <c r="R36" s="26" t="s">
        <v>236</v>
      </c>
      <c r="S36" s="26" t="s">
        <v>251</v>
      </c>
      <c r="T36" s="26" t="s">
        <v>234</v>
      </c>
    </row>
    <row r="37" spans="1:20" x14ac:dyDescent="0.2">
      <c r="A37" s="26" t="s">
        <v>188</v>
      </c>
      <c r="B37" s="135">
        <v>45552</v>
      </c>
      <c r="C37" s="26" t="s">
        <v>203</v>
      </c>
      <c r="D37" s="26" t="s">
        <v>204</v>
      </c>
      <c r="E37" s="26" t="s">
        <v>205</v>
      </c>
      <c r="F37" s="26" t="s">
        <v>206</v>
      </c>
      <c r="G37" s="26" t="s">
        <v>175</v>
      </c>
      <c r="H37" s="26" t="s">
        <v>207</v>
      </c>
      <c r="I37" s="26" t="s">
        <v>208</v>
      </c>
      <c r="J37" s="26" t="s">
        <v>22</v>
      </c>
      <c r="K37" s="26" t="s">
        <v>228</v>
      </c>
      <c r="L37" s="26" t="s">
        <v>229</v>
      </c>
      <c r="M37" s="26" t="s">
        <v>230</v>
      </c>
      <c r="N37" s="135">
        <v>45552</v>
      </c>
      <c r="O37" s="26" t="s">
        <v>250</v>
      </c>
      <c r="P37" s="26">
        <v>3</v>
      </c>
      <c r="Q37" s="139">
        <v>3.51</v>
      </c>
      <c r="R37" s="26" t="s">
        <v>237</v>
      </c>
      <c r="S37" s="26" t="s">
        <v>251</v>
      </c>
      <c r="T37" s="26" t="s">
        <v>234</v>
      </c>
    </row>
    <row r="38" spans="1:20" ht="25.5" x14ac:dyDescent="0.2">
      <c r="A38" s="26" t="s">
        <v>188</v>
      </c>
      <c r="B38" s="135">
        <v>45552</v>
      </c>
      <c r="C38" s="26" t="s">
        <v>203</v>
      </c>
      <c r="D38" s="26" t="s">
        <v>204</v>
      </c>
      <c r="E38" s="26" t="s">
        <v>205</v>
      </c>
      <c r="F38" s="26" t="s">
        <v>206</v>
      </c>
      <c r="G38" s="26" t="s">
        <v>175</v>
      </c>
      <c r="H38" s="26" t="s">
        <v>207</v>
      </c>
      <c r="I38" s="26" t="s">
        <v>208</v>
      </c>
      <c r="J38" s="26" t="s">
        <v>22</v>
      </c>
      <c r="K38" s="26" t="s">
        <v>228</v>
      </c>
      <c r="L38" s="26" t="s">
        <v>229</v>
      </c>
      <c r="M38" s="26" t="s">
        <v>230</v>
      </c>
      <c r="N38" s="135">
        <v>45552</v>
      </c>
      <c r="O38" s="26" t="s">
        <v>250</v>
      </c>
      <c r="P38" s="26">
        <v>3</v>
      </c>
      <c r="Q38" s="139">
        <v>356.2</v>
      </c>
      <c r="R38" s="26" t="s">
        <v>238</v>
      </c>
      <c r="S38" s="26" t="s">
        <v>251</v>
      </c>
      <c r="T38" s="26" t="s">
        <v>234</v>
      </c>
    </row>
    <row r="39" spans="1:20" x14ac:dyDescent="0.2">
      <c r="A39" s="26" t="s">
        <v>188</v>
      </c>
      <c r="B39" s="135">
        <v>45629</v>
      </c>
      <c r="C39" s="26" t="s">
        <v>203</v>
      </c>
      <c r="D39" s="26" t="s">
        <v>204</v>
      </c>
      <c r="E39" s="26" t="s">
        <v>205</v>
      </c>
      <c r="F39" s="26" t="s">
        <v>206</v>
      </c>
      <c r="G39" s="26" t="s">
        <v>175</v>
      </c>
      <c r="H39" s="26" t="s">
        <v>207</v>
      </c>
      <c r="I39" s="26" t="s">
        <v>208</v>
      </c>
      <c r="J39" s="26" t="s">
        <v>22</v>
      </c>
      <c r="K39" s="26" t="s">
        <v>228</v>
      </c>
      <c r="L39" s="26" t="s">
        <v>229</v>
      </c>
      <c r="M39" s="26" t="s">
        <v>230</v>
      </c>
      <c r="N39" s="135">
        <v>45629</v>
      </c>
      <c r="O39" s="26" t="s">
        <v>252</v>
      </c>
      <c r="P39" s="26">
        <v>5</v>
      </c>
      <c r="Q39" s="139">
        <v>25</v>
      </c>
      <c r="R39" s="26" t="s">
        <v>253</v>
      </c>
      <c r="S39" s="26" t="s">
        <v>254</v>
      </c>
      <c r="T39" s="26" t="s">
        <v>234</v>
      </c>
    </row>
    <row r="40" spans="1:20" x14ac:dyDescent="0.2">
      <c r="A40" s="26" t="s">
        <v>188</v>
      </c>
      <c r="B40" s="135">
        <v>45629</v>
      </c>
      <c r="C40" s="26" t="s">
        <v>203</v>
      </c>
      <c r="D40" s="26" t="s">
        <v>204</v>
      </c>
      <c r="E40" s="26" t="s">
        <v>205</v>
      </c>
      <c r="F40" s="26" t="s">
        <v>206</v>
      </c>
      <c r="G40" s="26" t="s">
        <v>175</v>
      </c>
      <c r="H40" s="26" t="s">
        <v>207</v>
      </c>
      <c r="I40" s="26" t="s">
        <v>208</v>
      </c>
      <c r="J40" s="26" t="s">
        <v>22</v>
      </c>
      <c r="K40" s="26" t="s">
        <v>228</v>
      </c>
      <c r="L40" s="26" t="s">
        <v>229</v>
      </c>
      <c r="M40" s="26" t="s">
        <v>230</v>
      </c>
      <c r="N40" s="135">
        <v>45629</v>
      </c>
      <c r="O40" s="26" t="s">
        <v>252</v>
      </c>
      <c r="P40" s="26">
        <v>5</v>
      </c>
      <c r="Q40" s="139">
        <v>20</v>
      </c>
      <c r="R40" s="26" t="s">
        <v>235</v>
      </c>
      <c r="S40" s="26" t="s">
        <v>254</v>
      </c>
      <c r="T40" s="26" t="s">
        <v>234</v>
      </c>
    </row>
    <row r="41" spans="1:20" x14ac:dyDescent="0.2">
      <c r="A41" s="26" t="s">
        <v>188</v>
      </c>
      <c r="B41" s="135">
        <v>45644</v>
      </c>
      <c r="C41" s="26" t="s">
        <v>203</v>
      </c>
      <c r="D41" s="26" t="s">
        <v>204</v>
      </c>
      <c r="E41" s="26" t="s">
        <v>205</v>
      </c>
      <c r="F41" s="26" t="s">
        <v>206</v>
      </c>
      <c r="G41" s="26" t="s">
        <v>175</v>
      </c>
      <c r="H41" s="26" t="s">
        <v>207</v>
      </c>
      <c r="I41" s="26" t="s">
        <v>208</v>
      </c>
      <c r="J41" s="26" t="s">
        <v>22</v>
      </c>
      <c r="K41" s="26" t="s">
        <v>228</v>
      </c>
      <c r="L41" s="26" t="s">
        <v>229</v>
      </c>
      <c r="M41" s="26" t="s">
        <v>230</v>
      </c>
      <c r="N41" s="135">
        <v>45643</v>
      </c>
      <c r="O41" s="26" t="s">
        <v>255</v>
      </c>
      <c r="P41" s="26">
        <v>6</v>
      </c>
      <c r="Q41" s="139">
        <v>20</v>
      </c>
      <c r="R41" s="26" t="s">
        <v>235</v>
      </c>
      <c r="S41" s="26" t="s">
        <v>256</v>
      </c>
      <c r="T41" s="26" t="s">
        <v>234</v>
      </c>
    </row>
    <row r="42" spans="1:20" ht="25.5" x14ac:dyDescent="0.2">
      <c r="A42" s="26" t="s">
        <v>188</v>
      </c>
      <c r="B42" s="135">
        <v>45644</v>
      </c>
      <c r="C42" s="26" t="s">
        <v>203</v>
      </c>
      <c r="D42" s="26" t="s">
        <v>204</v>
      </c>
      <c r="E42" s="26" t="s">
        <v>205</v>
      </c>
      <c r="F42" s="26" t="s">
        <v>206</v>
      </c>
      <c r="G42" s="26" t="s">
        <v>175</v>
      </c>
      <c r="H42" s="26" t="s">
        <v>207</v>
      </c>
      <c r="I42" s="26" t="s">
        <v>208</v>
      </c>
      <c r="J42" s="26" t="s">
        <v>22</v>
      </c>
      <c r="K42" s="26" t="s">
        <v>228</v>
      </c>
      <c r="L42" s="26" t="s">
        <v>229</v>
      </c>
      <c r="M42" s="26" t="s">
        <v>230</v>
      </c>
      <c r="N42" s="135">
        <v>45643</v>
      </c>
      <c r="O42" s="26" t="s">
        <v>255</v>
      </c>
      <c r="P42" s="26">
        <v>6</v>
      </c>
      <c r="Q42" s="139">
        <v>423.52</v>
      </c>
      <c r="R42" s="26" t="s">
        <v>232</v>
      </c>
      <c r="S42" s="26" t="s">
        <v>256</v>
      </c>
      <c r="T42" s="26" t="s">
        <v>234</v>
      </c>
    </row>
    <row r="43" spans="1:20" ht="25.5" x14ac:dyDescent="0.2">
      <c r="A43" s="26" t="s">
        <v>188</v>
      </c>
      <c r="B43" s="135">
        <v>45664</v>
      </c>
      <c r="C43" s="26" t="s">
        <v>203</v>
      </c>
      <c r="D43" s="26" t="s">
        <v>204</v>
      </c>
      <c r="E43" s="26" t="s">
        <v>205</v>
      </c>
      <c r="F43" s="26" t="s">
        <v>206</v>
      </c>
      <c r="G43" s="26" t="s">
        <v>175</v>
      </c>
      <c r="H43" s="26" t="s">
        <v>207</v>
      </c>
      <c r="I43" s="26" t="s">
        <v>208</v>
      </c>
      <c r="J43" s="26" t="s">
        <v>22</v>
      </c>
      <c r="K43" s="26" t="s">
        <v>228</v>
      </c>
      <c r="L43" s="26" t="s">
        <v>229</v>
      </c>
      <c r="M43" s="26" t="s">
        <v>230</v>
      </c>
      <c r="N43" s="135">
        <v>45664</v>
      </c>
      <c r="O43" s="26" t="s">
        <v>257</v>
      </c>
      <c r="P43" s="26">
        <v>6</v>
      </c>
      <c r="Q43" s="139">
        <v>416.82</v>
      </c>
      <c r="R43" s="26" t="s">
        <v>258</v>
      </c>
      <c r="S43" s="26" t="s">
        <v>259</v>
      </c>
      <c r="T43" s="26" t="s">
        <v>234</v>
      </c>
    </row>
    <row r="44" spans="1:20" x14ac:dyDescent="0.2">
      <c r="A44" s="26" t="s">
        <v>188</v>
      </c>
      <c r="B44" s="135">
        <v>45664</v>
      </c>
      <c r="C44" s="26" t="s">
        <v>203</v>
      </c>
      <c r="D44" s="26" t="s">
        <v>204</v>
      </c>
      <c r="E44" s="26" t="s">
        <v>205</v>
      </c>
      <c r="F44" s="26" t="s">
        <v>206</v>
      </c>
      <c r="G44" s="26" t="s">
        <v>175</v>
      </c>
      <c r="H44" s="26" t="s">
        <v>207</v>
      </c>
      <c r="I44" s="26" t="s">
        <v>208</v>
      </c>
      <c r="J44" s="26" t="s">
        <v>22</v>
      </c>
      <c r="K44" s="26" t="s">
        <v>228</v>
      </c>
      <c r="L44" s="26" t="s">
        <v>229</v>
      </c>
      <c r="M44" s="26" t="s">
        <v>230</v>
      </c>
      <c r="N44" s="135">
        <v>45664</v>
      </c>
      <c r="O44" s="26" t="s">
        <v>257</v>
      </c>
      <c r="P44" s="26">
        <v>6</v>
      </c>
      <c r="Q44" s="139">
        <v>20</v>
      </c>
      <c r="R44" s="26" t="s">
        <v>235</v>
      </c>
      <c r="S44" s="26" t="s">
        <v>259</v>
      </c>
      <c r="T44" s="26" t="s">
        <v>234</v>
      </c>
    </row>
    <row r="45" spans="1:20" x14ac:dyDescent="0.2">
      <c r="A45" s="26" t="s">
        <v>188</v>
      </c>
      <c r="B45" s="135">
        <v>45664</v>
      </c>
      <c r="C45" s="26" t="s">
        <v>203</v>
      </c>
      <c r="D45" s="26" t="s">
        <v>204</v>
      </c>
      <c r="E45" s="26" t="s">
        <v>205</v>
      </c>
      <c r="F45" s="26" t="s">
        <v>206</v>
      </c>
      <c r="G45" s="26" t="s">
        <v>175</v>
      </c>
      <c r="H45" s="26" t="s">
        <v>207</v>
      </c>
      <c r="I45" s="26" t="s">
        <v>208</v>
      </c>
      <c r="J45" s="26" t="s">
        <v>22</v>
      </c>
      <c r="K45" s="26" t="s">
        <v>228</v>
      </c>
      <c r="L45" s="26" t="s">
        <v>229</v>
      </c>
      <c r="M45" s="26" t="s">
        <v>230</v>
      </c>
      <c r="N45" s="135">
        <v>45664</v>
      </c>
      <c r="O45" s="26" t="s">
        <v>257</v>
      </c>
      <c r="P45" s="26">
        <v>6</v>
      </c>
      <c r="Q45" s="139">
        <v>5</v>
      </c>
      <c r="R45" s="26" t="s">
        <v>244</v>
      </c>
      <c r="S45" s="26" t="s">
        <v>259</v>
      </c>
      <c r="T45" s="26" t="s">
        <v>234</v>
      </c>
    </row>
    <row r="46" spans="1:20" ht="25.5" x14ac:dyDescent="0.2">
      <c r="A46" s="26" t="s">
        <v>188</v>
      </c>
      <c r="B46" s="135">
        <v>45664</v>
      </c>
      <c r="C46" s="26" t="s">
        <v>203</v>
      </c>
      <c r="D46" s="26" t="s">
        <v>204</v>
      </c>
      <c r="E46" s="26" t="s">
        <v>205</v>
      </c>
      <c r="F46" s="26" t="s">
        <v>206</v>
      </c>
      <c r="G46" s="26" t="s">
        <v>175</v>
      </c>
      <c r="H46" s="26" t="s">
        <v>207</v>
      </c>
      <c r="I46" s="26" t="s">
        <v>208</v>
      </c>
      <c r="J46" s="26" t="s">
        <v>22</v>
      </c>
      <c r="K46" s="26" t="s">
        <v>239</v>
      </c>
      <c r="L46" s="26" t="s">
        <v>240</v>
      </c>
      <c r="M46" s="26" t="s">
        <v>230</v>
      </c>
      <c r="N46" s="135">
        <v>45664</v>
      </c>
      <c r="O46" s="26" t="s">
        <v>257</v>
      </c>
      <c r="P46" s="26">
        <v>6</v>
      </c>
      <c r="Q46" s="139">
        <v>178.26</v>
      </c>
      <c r="R46" s="26" t="s">
        <v>242</v>
      </c>
      <c r="S46" s="26" t="s">
        <v>259</v>
      </c>
      <c r="T46" s="26" t="s">
        <v>234</v>
      </c>
    </row>
    <row r="47" spans="1:20" ht="25.5" x14ac:dyDescent="0.2">
      <c r="A47" s="26" t="s">
        <v>188</v>
      </c>
      <c r="B47" s="135">
        <v>45692</v>
      </c>
      <c r="C47" s="26" t="s">
        <v>203</v>
      </c>
      <c r="D47" s="26" t="s">
        <v>204</v>
      </c>
      <c r="E47" s="26" t="s">
        <v>205</v>
      </c>
      <c r="F47" s="26" t="s">
        <v>206</v>
      </c>
      <c r="G47" s="26" t="s">
        <v>175</v>
      </c>
      <c r="H47" s="26" t="s">
        <v>207</v>
      </c>
      <c r="I47" s="26" t="s">
        <v>208</v>
      </c>
      <c r="J47" s="26" t="s">
        <v>22</v>
      </c>
      <c r="K47" s="26" t="s">
        <v>228</v>
      </c>
      <c r="L47" s="26" t="s">
        <v>229</v>
      </c>
      <c r="M47" s="26" t="s">
        <v>230</v>
      </c>
      <c r="N47" s="135">
        <v>45692</v>
      </c>
      <c r="O47" s="26" t="s">
        <v>260</v>
      </c>
      <c r="P47" s="26">
        <v>7</v>
      </c>
      <c r="Q47" s="139">
        <v>395.4</v>
      </c>
      <c r="R47" s="26" t="s">
        <v>238</v>
      </c>
      <c r="S47" s="26" t="s">
        <v>261</v>
      </c>
      <c r="T47" s="26" t="s">
        <v>234</v>
      </c>
    </row>
    <row r="48" spans="1:20" x14ac:dyDescent="0.2">
      <c r="A48" s="26" t="s">
        <v>188</v>
      </c>
      <c r="B48" s="135">
        <v>45692</v>
      </c>
      <c r="C48" s="26" t="s">
        <v>203</v>
      </c>
      <c r="D48" s="26" t="s">
        <v>204</v>
      </c>
      <c r="E48" s="26" t="s">
        <v>205</v>
      </c>
      <c r="F48" s="26" t="s">
        <v>206</v>
      </c>
      <c r="G48" s="26" t="s">
        <v>175</v>
      </c>
      <c r="H48" s="26" t="s">
        <v>207</v>
      </c>
      <c r="I48" s="26" t="s">
        <v>208</v>
      </c>
      <c r="J48" s="26" t="s">
        <v>22</v>
      </c>
      <c r="K48" s="26" t="s">
        <v>228</v>
      </c>
      <c r="L48" s="26" t="s">
        <v>229</v>
      </c>
      <c r="M48" s="26" t="s">
        <v>230</v>
      </c>
      <c r="N48" s="135">
        <v>45692</v>
      </c>
      <c r="O48" s="26" t="s">
        <v>260</v>
      </c>
      <c r="P48" s="26">
        <v>7</v>
      </c>
      <c r="Q48" s="139">
        <v>12.5</v>
      </c>
      <c r="R48" s="26" t="s">
        <v>262</v>
      </c>
      <c r="S48" s="26" t="s">
        <v>261</v>
      </c>
      <c r="T48" s="26" t="s">
        <v>234</v>
      </c>
    </row>
    <row r="49" spans="1:20" ht="25.5" x14ac:dyDescent="0.2">
      <c r="A49" s="26" t="s">
        <v>188</v>
      </c>
      <c r="B49" s="135">
        <v>45692</v>
      </c>
      <c r="C49" s="26" t="s">
        <v>203</v>
      </c>
      <c r="D49" s="26" t="s">
        <v>204</v>
      </c>
      <c r="E49" s="26" t="s">
        <v>205</v>
      </c>
      <c r="F49" s="26" t="s">
        <v>206</v>
      </c>
      <c r="G49" s="26" t="s">
        <v>175</v>
      </c>
      <c r="H49" s="26" t="s">
        <v>207</v>
      </c>
      <c r="I49" s="26" t="s">
        <v>208</v>
      </c>
      <c r="J49" s="26" t="s">
        <v>22</v>
      </c>
      <c r="K49" s="26" t="s">
        <v>228</v>
      </c>
      <c r="L49" s="26" t="s">
        <v>229</v>
      </c>
      <c r="M49" s="26" t="s">
        <v>230</v>
      </c>
      <c r="N49" s="135">
        <v>45692</v>
      </c>
      <c r="O49" s="26" t="s">
        <v>260</v>
      </c>
      <c r="P49" s="26">
        <v>7</v>
      </c>
      <c r="Q49" s="139">
        <v>507.03</v>
      </c>
      <c r="R49" s="26" t="s">
        <v>232</v>
      </c>
      <c r="S49" s="26" t="s">
        <v>261</v>
      </c>
      <c r="T49" s="26" t="s">
        <v>234</v>
      </c>
    </row>
    <row r="50" spans="1:20" x14ac:dyDescent="0.2">
      <c r="A50" s="26" t="s">
        <v>188</v>
      </c>
      <c r="B50" s="135">
        <v>45692</v>
      </c>
      <c r="C50" s="26" t="s">
        <v>203</v>
      </c>
      <c r="D50" s="26" t="s">
        <v>204</v>
      </c>
      <c r="E50" s="26" t="s">
        <v>205</v>
      </c>
      <c r="F50" s="26" t="s">
        <v>206</v>
      </c>
      <c r="G50" s="26" t="s">
        <v>175</v>
      </c>
      <c r="H50" s="26" t="s">
        <v>207</v>
      </c>
      <c r="I50" s="26" t="s">
        <v>208</v>
      </c>
      <c r="J50" s="26" t="s">
        <v>22</v>
      </c>
      <c r="K50" s="26" t="s">
        <v>228</v>
      </c>
      <c r="L50" s="26" t="s">
        <v>229</v>
      </c>
      <c r="M50" s="26" t="s">
        <v>230</v>
      </c>
      <c r="N50" s="135">
        <v>45692</v>
      </c>
      <c r="O50" s="26" t="s">
        <v>260</v>
      </c>
      <c r="P50" s="26">
        <v>7</v>
      </c>
      <c r="Q50" s="139">
        <v>25</v>
      </c>
      <c r="R50" s="26" t="s">
        <v>253</v>
      </c>
      <c r="S50" s="26" t="s">
        <v>261</v>
      </c>
      <c r="T50" s="26" t="s">
        <v>234</v>
      </c>
    </row>
    <row r="51" spans="1:20" ht="25.5" x14ac:dyDescent="0.2">
      <c r="A51" s="26" t="s">
        <v>188</v>
      </c>
      <c r="B51" s="135">
        <v>45692</v>
      </c>
      <c r="C51" s="26" t="s">
        <v>203</v>
      </c>
      <c r="D51" s="26" t="s">
        <v>204</v>
      </c>
      <c r="E51" s="26" t="s">
        <v>205</v>
      </c>
      <c r="F51" s="26" t="s">
        <v>206</v>
      </c>
      <c r="G51" s="26" t="s">
        <v>175</v>
      </c>
      <c r="H51" s="26" t="s">
        <v>207</v>
      </c>
      <c r="I51" s="26" t="s">
        <v>208</v>
      </c>
      <c r="J51" s="26" t="s">
        <v>22</v>
      </c>
      <c r="K51" s="26" t="s">
        <v>228</v>
      </c>
      <c r="L51" s="26" t="s">
        <v>229</v>
      </c>
      <c r="M51" s="26" t="s">
        <v>230</v>
      </c>
      <c r="N51" s="135">
        <v>45692</v>
      </c>
      <c r="O51" s="26" t="s">
        <v>260</v>
      </c>
      <c r="P51" s="26">
        <v>7</v>
      </c>
      <c r="Q51" s="139">
        <v>288.83</v>
      </c>
      <c r="R51" s="26" t="s">
        <v>236</v>
      </c>
      <c r="S51" s="26" t="s">
        <v>261</v>
      </c>
      <c r="T51" s="26" t="s">
        <v>234</v>
      </c>
    </row>
    <row r="52" spans="1:20" x14ac:dyDescent="0.2">
      <c r="A52" s="26" t="s">
        <v>188</v>
      </c>
      <c r="B52" s="135">
        <v>45692</v>
      </c>
      <c r="C52" s="26" t="s">
        <v>203</v>
      </c>
      <c r="D52" s="26" t="s">
        <v>204</v>
      </c>
      <c r="E52" s="26" t="s">
        <v>205</v>
      </c>
      <c r="F52" s="26" t="s">
        <v>206</v>
      </c>
      <c r="G52" s="26" t="s">
        <v>175</v>
      </c>
      <c r="H52" s="26" t="s">
        <v>207</v>
      </c>
      <c r="I52" s="26" t="s">
        <v>208</v>
      </c>
      <c r="J52" s="26" t="s">
        <v>22</v>
      </c>
      <c r="K52" s="26" t="s">
        <v>228</v>
      </c>
      <c r="L52" s="26" t="s">
        <v>229</v>
      </c>
      <c r="M52" s="26" t="s">
        <v>230</v>
      </c>
      <c r="N52" s="135">
        <v>45692</v>
      </c>
      <c r="O52" s="26" t="s">
        <v>260</v>
      </c>
      <c r="P52" s="26">
        <v>7</v>
      </c>
      <c r="Q52" s="139">
        <v>3.51</v>
      </c>
      <c r="R52" s="26" t="s">
        <v>237</v>
      </c>
      <c r="S52" s="26" t="s">
        <v>261</v>
      </c>
      <c r="T52" s="26" t="s">
        <v>234</v>
      </c>
    </row>
    <row r="53" spans="1:20" ht="25.5" x14ac:dyDescent="0.2">
      <c r="A53" s="26" t="s">
        <v>188</v>
      </c>
      <c r="B53" s="135">
        <v>45692</v>
      </c>
      <c r="C53" s="26" t="s">
        <v>203</v>
      </c>
      <c r="D53" s="26" t="s">
        <v>204</v>
      </c>
      <c r="E53" s="26" t="s">
        <v>205</v>
      </c>
      <c r="F53" s="26" t="s">
        <v>206</v>
      </c>
      <c r="G53" s="26" t="s">
        <v>175</v>
      </c>
      <c r="H53" s="26" t="s">
        <v>207</v>
      </c>
      <c r="I53" s="26" t="s">
        <v>208</v>
      </c>
      <c r="J53" s="26" t="s">
        <v>22</v>
      </c>
      <c r="K53" s="26" t="s">
        <v>228</v>
      </c>
      <c r="L53" s="26" t="s">
        <v>229</v>
      </c>
      <c r="M53" s="26" t="s">
        <v>230</v>
      </c>
      <c r="N53" s="135">
        <v>45692</v>
      </c>
      <c r="O53" s="26" t="s">
        <v>260</v>
      </c>
      <c r="P53" s="26">
        <v>7</v>
      </c>
      <c r="Q53" s="139">
        <v>394.02</v>
      </c>
      <c r="R53" s="26" t="s">
        <v>236</v>
      </c>
      <c r="S53" s="26" t="s">
        <v>261</v>
      </c>
      <c r="T53" s="26" t="s">
        <v>234</v>
      </c>
    </row>
    <row r="54" spans="1:20" x14ac:dyDescent="0.2">
      <c r="A54" s="26" t="s">
        <v>188</v>
      </c>
      <c r="B54" s="135">
        <v>45692</v>
      </c>
      <c r="C54" s="26" t="s">
        <v>203</v>
      </c>
      <c r="D54" s="26" t="s">
        <v>204</v>
      </c>
      <c r="E54" s="26" t="s">
        <v>205</v>
      </c>
      <c r="F54" s="26" t="s">
        <v>206</v>
      </c>
      <c r="G54" s="26" t="s">
        <v>175</v>
      </c>
      <c r="H54" s="26" t="s">
        <v>207</v>
      </c>
      <c r="I54" s="26" t="s">
        <v>208</v>
      </c>
      <c r="J54" s="26" t="s">
        <v>22</v>
      </c>
      <c r="K54" s="26" t="s">
        <v>228</v>
      </c>
      <c r="L54" s="26" t="s">
        <v>229</v>
      </c>
      <c r="M54" s="26" t="s">
        <v>230</v>
      </c>
      <c r="N54" s="135">
        <v>45692</v>
      </c>
      <c r="O54" s="26" t="s">
        <v>260</v>
      </c>
      <c r="P54" s="26">
        <v>7</v>
      </c>
      <c r="Q54" s="139">
        <v>3.51</v>
      </c>
      <c r="R54" s="26" t="s">
        <v>237</v>
      </c>
      <c r="S54" s="26" t="s">
        <v>261</v>
      </c>
      <c r="T54" s="26" t="s">
        <v>234</v>
      </c>
    </row>
    <row r="55" spans="1:20" ht="25.5" x14ac:dyDescent="0.2">
      <c r="A55" s="26" t="s">
        <v>188</v>
      </c>
      <c r="B55" s="135">
        <v>45692</v>
      </c>
      <c r="C55" s="26" t="s">
        <v>203</v>
      </c>
      <c r="D55" s="26" t="s">
        <v>204</v>
      </c>
      <c r="E55" s="26" t="s">
        <v>205</v>
      </c>
      <c r="F55" s="26" t="s">
        <v>206</v>
      </c>
      <c r="G55" s="26" t="s">
        <v>175</v>
      </c>
      <c r="H55" s="26" t="s">
        <v>207</v>
      </c>
      <c r="I55" s="26" t="s">
        <v>208</v>
      </c>
      <c r="J55" s="26" t="s">
        <v>22</v>
      </c>
      <c r="K55" s="26" t="s">
        <v>228</v>
      </c>
      <c r="L55" s="26" t="s">
        <v>229</v>
      </c>
      <c r="M55" s="26" t="s">
        <v>230</v>
      </c>
      <c r="N55" s="135">
        <v>45692</v>
      </c>
      <c r="O55" s="26" t="s">
        <v>260</v>
      </c>
      <c r="P55" s="26">
        <v>7</v>
      </c>
      <c r="Q55" s="139">
        <v>395.4</v>
      </c>
      <c r="R55" s="26" t="s">
        <v>238</v>
      </c>
      <c r="S55" s="26" t="s">
        <v>261</v>
      </c>
      <c r="T55" s="26" t="s">
        <v>234</v>
      </c>
    </row>
    <row r="56" spans="1:20" x14ac:dyDescent="0.2">
      <c r="A56" s="26" t="s">
        <v>188</v>
      </c>
      <c r="B56" s="135">
        <v>45692</v>
      </c>
      <c r="C56" s="26" t="s">
        <v>203</v>
      </c>
      <c r="D56" s="26" t="s">
        <v>204</v>
      </c>
      <c r="E56" s="26" t="s">
        <v>205</v>
      </c>
      <c r="F56" s="26" t="s">
        <v>206</v>
      </c>
      <c r="G56" s="26" t="s">
        <v>175</v>
      </c>
      <c r="H56" s="26" t="s">
        <v>207</v>
      </c>
      <c r="I56" s="26" t="s">
        <v>208</v>
      </c>
      <c r="J56" s="26" t="s">
        <v>22</v>
      </c>
      <c r="K56" s="26" t="s">
        <v>228</v>
      </c>
      <c r="L56" s="26" t="s">
        <v>229</v>
      </c>
      <c r="M56" s="26" t="s">
        <v>230</v>
      </c>
      <c r="N56" s="135">
        <v>45692</v>
      </c>
      <c r="O56" s="26" t="s">
        <v>260</v>
      </c>
      <c r="P56" s="26">
        <v>7</v>
      </c>
      <c r="Q56" s="139">
        <v>3.51</v>
      </c>
      <c r="R56" s="26" t="s">
        <v>237</v>
      </c>
      <c r="S56" s="26" t="s">
        <v>261</v>
      </c>
      <c r="T56" s="26" t="s">
        <v>234</v>
      </c>
    </row>
    <row r="57" spans="1:20" ht="25.5" x14ac:dyDescent="0.2">
      <c r="A57" s="26" t="s">
        <v>188</v>
      </c>
      <c r="B57" s="135">
        <v>45692</v>
      </c>
      <c r="C57" s="26" t="s">
        <v>203</v>
      </c>
      <c r="D57" s="26" t="s">
        <v>204</v>
      </c>
      <c r="E57" s="26" t="s">
        <v>205</v>
      </c>
      <c r="F57" s="26" t="s">
        <v>206</v>
      </c>
      <c r="G57" s="26" t="s">
        <v>175</v>
      </c>
      <c r="H57" s="26" t="s">
        <v>207</v>
      </c>
      <c r="I57" s="26" t="s">
        <v>208</v>
      </c>
      <c r="J57" s="26" t="s">
        <v>22</v>
      </c>
      <c r="K57" s="26" t="s">
        <v>228</v>
      </c>
      <c r="L57" s="26" t="s">
        <v>229</v>
      </c>
      <c r="M57" s="26" t="s">
        <v>230</v>
      </c>
      <c r="N57" s="135">
        <v>45692</v>
      </c>
      <c r="O57" s="26" t="s">
        <v>260</v>
      </c>
      <c r="P57" s="26">
        <v>7</v>
      </c>
      <c r="Q57" s="139">
        <v>316.14999999999998</v>
      </c>
      <c r="R57" s="26" t="s">
        <v>232</v>
      </c>
      <c r="S57" s="26" t="s">
        <v>261</v>
      </c>
      <c r="T57" s="26" t="s">
        <v>234</v>
      </c>
    </row>
    <row r="58" spans="1:20" x14ac:dyDescent="0.2">
      <c r="A58" s="26" t="s">
        <v>188</v>
      </c>
      <c r="B58" s="135">
        <v>45692</v>
      </c>
      <c r="C58" s="26" t="s">
        <v>203</v>
      </c>
      <c r="D58" s="26" t="s">
        <v>204</v>
      </c>
      <c r="E58" s="26" t="s">
        <v>205</v>
      </c>
      <c r="F58" s="26" t="s">
        <v>206</v>
      </c>
      <c r="G58" s="26" t="s">
        <v>175</v>
      </c>
      <c r="H58" s="26" t="s">
        <v>207</v>
      </c>
      <c r="I58" s="26" t="s">
        <v>208</v>
      </c>
      <c r="J58" s="26" t="s">
        <v>22</v>
      </c>
      <c r="K58" s="26" t="s">
        <v>228</v>
      </c>
      <c r="L58" s="26" t="s">
        <v>229</v>
      </c>
      <c r="M58" s="26" t="s">
        <v>230</v>
      </c>
      <c r="N58" s="135">
        <v>45692</v>
      </c>
      <c r="O58" s="26" t="s">
        <v>260</v>
      </c>
      <c r="P58" s="26">
        <v>7</v>
      </c>
      <c r="Q58" s="139">
        <v>3.51</v>
      </c>
      <c r="R58" s="26" t="s">
        <v>237</v>
      </c>
      <c r="S58" s="26" t="s">
        <v>261</v>
      </c>
      <c r="T58" s="26" t="s">
        <v>234</v>
      </c>
    </row>
    <row r="59" spans="1:20" x14ac:dyDescent="0.2">
      <c r="A59" s="26" t="s">
        <v>188</v>
      </c>
      <c r="B59" s="135">
        <v>45712</v>
      </c>
      <c r="C59" s="26" t="s">
        <v>203</v>
      </c>
      <c r="D59" s="26" t="s">
        <v>204</v>
      </c>
      <c r="E59" s="26" t="s">
        <v>205</v>
      </c>
      <c r="F59" s="26" t="s">
        <v>206</v>
      </c>
      <c r="G59" s="26" t="s">
        <v>175</v>
      </c>
      <c r="H59" s="26" t="s">
        <v>207</v>
      </c>
      <c r="I59" s="26" t="s">
        <v>208</v>
      </c>
      <c r="J59" s="26" t="s">
        <v>22</v>
      </c>
      <c r="K59" s="26" t="s">
        <v>245</v>
      </c>
      <c r="L59" s="26" t="s">
        <v>246</v>
      </c>
      <c r="M59" s="26" t="s">
        <v>230</v>
      </c>
      <c r="N59" s="135">
        <v>45706</v>
      </c>
      <c r="O59" s="26" t="s">
        <v>263</v>
      </c>
      <c r="P59" s="26">
        <v>8</v>
      </c>
      <c r="Q59" s="139">
        <v>20</v>
      </c>
      <c r="R59" s="26" t="s">
        <v>235</v>
      </c>
      <c r="S59" s="26" t="s">
        <v>264</v>
      </c>
      <c r="T59" s="26" t="s">
        <v>234</v>
      </c>
    </row>
    <row r="60" spans="1:20" ht="25.5" x14ac:dyDescent="0.2">
      <c r="A60" s="26" t="s">
        <v>188</v>
      </c>
      <c r="B60" s="135">
        <v>45712</v>
      </c>
      <c r="C60" s="26" t="s">
        <v>203</v>
      </c>
      <c r="D60" s="26" t="s">
        <v>204</v>
      </c>
      <c r="E60" s="26" t="s">
        <v>205</v>
      </c>
      <c r="F60" s="26" t="s">
        <v>206</v>
      </c>
      <c r="G60" s="26" t="s">
        <v>175</v>
      </c>
      <c r="H60" s="26" t="s">
        <v>207</v>
      </c>
      <c r="I60" s="26" t="s">
        <v>208</v>
      </c>
      <c r="J60" s="26" t="s">
        <v>22</v>
      </c>
      <c r="K60" s="26" t="s">
        <v>245</v>
      </c>
      <c r="L60" s="26" t="s">
        <v>246</v>
      </c>
      <c r="M60" s="26" t="s">
        <v>230</v>
      </c>
      <c r="N60" s="135">
        <v>45706</v>
      </c>
      <c r="O60" s="26" t="s">
        <v>263</v>
      </c>
      <c r="P60" s="26">
        <v>8</v>
      </c>
      <c r="Q60" s="139">
        <v>28.12</v>
      </c>
      <c r="R60" s="26" t="s">
        <v>238</v>
      </c>
      <c r="S60" s="26" t="s">
        <v>264</v>
      </c>
      <c r="T60" s="26" t="s">
        <v>234</v>
      </c>
    </row>
    <row r="61" spans="1:20" x14ac:dyDescent="0.2">
      <c r="A61" s="26" t="s">
        <v>188</v>
      </c>
      <c r="B61" s="135">
        <v>45779</v>
      </c>
      <c r="C61" s="26" t="s">
        <v>203</v>
      </c>
      <c r="D61" s="26" t="s">
        <v>204</v>
      </c>
      <c r="E61" s="26" t="s">
        <v>205</v>
      </c>
      <c r="F61" s="26" t="s">
        <v>206</v>
      </c>
      <c r="G61" s="26" t="s">
        <v>175</v>
      </c>
      <c r="H61" s="26" t="s">
        <v>207</v>
      </c>
      <c r="I61" s="26" t="s">
        <v>208</v>
      </c>
      <c r="J61" s="26" t="s">
        <v>22</v>
      </c>
      <c r="K61" s="26" t="s">
        <v>228</v>
      </c>
      <c r="L61" s="26" t="s">
        <v>229</v>
      </c>
      <c r="M61" s="26" t="s">
        <v>230</v>
      </c>
      <c r="N61" s="135">
        <v>45779</v>
      </c>
      <c r="O61" s="26" t="s">
        <v>265</v>
      </c>
      <c r="P61" s="26">
        <v>10</v>
      </c>
      <c r="Q61" s="139">
        <v>10</v>
      </c>
      <c r="R61" s="26" t="s">
        <v>266</v>
      </c>
      <c r="S61" s="26" t="s">
        <v>267</v>
      </c>
      <c r="T61" s="26" t="s">
        <v>234</v>
      </c>
    </row>
    <row r="62" spans="1:20" x14ac:dyDescent="0.2">
      <c r="A62" s="26" t="s">
        <v>188</v>
      </c>
      <c r="B62" s="135">
        <v>45779</v>
      </c>
      <c r="C62" s="26" t="s">
        <v>203</v>
      </c>
      <c r="D62" s="26" t="s">
        <v>204</v>
      </c>
      <c r="E62" s="26" t="s">
        <v>205</v>
      </c>
      <c r="F62" s="26" t="s">
        <v>206</v>
      </c>
      <c r="G62" s="26" t="s">
        <v>175</v>
      </c>
      <c r="H62" s="26" t="s">
        <v>207</v>
      </c>
      <c r="I62" s="26" t="s">
        <v>208</v>
      </c>
      <c r="J62" s="26" t="s">
        <v>22</v>
      </c>
      <c r="K62" s="26" t="s">
        <v>228</v>
      </c>
      <c r="L62" s="26" t="s">
        <v>229</v>
      </c>
      <c r="M62" s="26" t="s">
        <v>230</v>
      </c>
      <c r="N62" s="135">
        <v>45779</v>
      </c>
      <c r="O62" s="26" t="s">
        <v>265</v>
      </c>
      <c r="P62" s="26">
        <v>10</v>
      </c>
      <c r="Q62" s="139">
        <v>12.5</v>
      </c>
      <c r="R62" s="26" t="s">
        <v>262</v>
      </c>
      <c r="S62" s="26" t="s">
        <v>267</v>
      </c>
      <c r="T62" s="26" t="s">
        <v>234</v>
      </c>
    </row>
    <row r="63" spans="1:20" ht="25.5" x14ac:dyDescent="0.2">
      <c r="A63" s="26" t="s">
        <v>188</v>
      </c>
      <c r="B63" s="135">
        <v>45779</v>
      </c>
      <c r="C63" s="26" t="s">
        <v>203</v>
      </c>
      <c r="D63" s="26" t="s">
        <v>204</v>
      </c>
      <c r="E63" s="26" t="s">
        <v>205</v>
      </c>
      <c r="F63" s="26" t="s">
        <v>206</v>
      </c>
      <c r="G63" s="26" t="s">
        <v>175</v>
      </c>
      <c r="H63" s="26" t="s">
        <v>207</v>
      </c>
      <c r="I63" s="26" t="s">
        <v>208</v>
      </c>
      <c r="J63" s="26" t="s">
        <v>22</v>
      </c>
      <c r="K63" s="26" t="s">
        <v>228</v>
      </c>
      <c r="L63" s="26" t="s">
        <v>229</v>
      </c>
      <c r="M63" s="26" t="s">
        <v>230</v>
      </c>
      <c r="N63" s="135">
        <v>45779</v>
      </c>
      <c r="O63" s="26" t="s">
        <v>265</v>
      </c>
      <c r="P63" s="26">
        <v>10</v>
      </c>
      <c r="Q63" s="139">
        <v>567.54</v>
      </c>
      <c r="R63" s="26" t="s">
        <v>268</v>
      </c>
      <c r="S63" s="26" t="s">
        <v>267</v>
      </c>
      <c r="T63" s="26" t="s">
        <v>234</v>
      </c>
    </row>
    <row r="64" spans="1:20" ht="25.5" x14ac:dyDescent="0.2">
      <c r="A64" s="26" t="s">
        <v>188</v>
      </c>
      <c r="B64" s="135">
        <v>45811</v>
      </c>
      <c r="C64" s="26" t="s">
        <v>203</v>
      </c>
      <c r="D64" s="26" t="s">
        <v>204</v>
      </c>
      <c r="E64" s="26" t="s">
        <v>205</v>
      </c>
      <c r="F64" s="26" t="s">
        <v>206</v>
      </c>
      <c r="G64" s="26" t="s">
        <v>175</v>
      </c>
      <c r="H64" s="26" t="s">
        <v>207</v>
      </c>
      <c r="I64" s="26" t="s">
        <v>208</v>
      </c>
      <c r="J64" s="26" t="s">
        <v>22</v>
      </c>
      <c r="K64" s="26" t="s">
        <v>228</v>
      </c>
      <c r="L64" s="26" t="s">
        <v>229</v>
      </c>
      <c r="M64" s="26" t="s">
        <v>230</v>
      </c>
      <c r="N64" s="135">
        <v>45811</v>
      </c>
      <c r="O64" s="26" t="s">
        <v>269</v>
      </c>
      <c r="P64" s="26">
        <v>11</v>
      </c>
      <c r="Q64" s="139">
        <v>532.6</v>
      </c>
      <c r="R64" s="26" t="s">
        <v>232</v>
      </c>
      <c r="S64" s="26" t="s">
        <v>270</v>
      </c>
      <c r="T64" s="26" t="s">
        <v>234</v>
      </c>
    </row>
    <row r="65" spans="1:20" x14ac:dyDescent="0.2">
      <c r="A65" s="26" t="s">
        <v>188</v>
      </c>
      <c r="B65" s="135">
        <v>45811</v>
      </c>
      <c r="C65" s="26" t="s">
        <v>203</v>
      </c>
      <c r="D65" s="26" t="s">
        <v>204</v>
      </c>
      <c r="E65" s="26" t="s">
        <v>205</v>
      </c>
      <c r="F65" s="26" t="s">
        <v>206</v>
      </c>
      <c r="G65" s="26" t="s">
        <v>175</v>
      </c>
      <c r="H65" s="26" t="s">
        <v>207</v>
      </c>
      <c r="I65" s="26" t="s">
        <v>208</v>
      </c>
      <c r="J65" s="26" t="s">
        <v>22</v>
      </c>
      <c r="K65" s="26" t="s">
        <v>228</v>
      </c>
      <c r="L65" s="26" t="s">
        <v>229</v>
      </c>
      <c r="M65" s="26" t="s">
        <v>230</v>
      </c>
      <c r="N65" s="135">
        <v>45811</v>
      </c>
      <c r="O65" s="26" t="s">
        <v>269</v>
      </c>
      <c r="P65" s="26">
        <v>11</v>
      </c>
      <c r="Q65" s="139">
        <v>20</v>
      </c>
      <c r="R65" s="26" t="s">
        <v>235</v>
      </c>
      <c r="S65" s="26" t="s">
        <v>270</v>
      </c>
      <c r="T65" s="26" t="s">
        <v>234</v>
      </c>
    </row>
    <row r="66" spans="1:20" ht="25.5" x14ac:dyDescent="0.2">
      <c r="A66" s="26" t="s">
        <v>188</v>
      </c>
      <c r="B66" s="135">
        <v>45811</v>
      </c>
      <c r="C66" s="26" t="s">
        <v>203</v>
      </c>
      <c r="D66" s="26" t="s">
        <v>204</v>
      </c>
      <c r="E66" s="26" t="s">
        <v>205</v>
      </c>
      <c r="F66" s="26" t="s">
        <v>206</v>
      </c>
      <c r="G66" s="26" t="s">
        <v>175</v>
      </c>
      <c r="H66" s="26" t="s">
        <v>207</v>
      </c>
      <c r="I66" s="26" t="s">
        <v>208</v>
      </c>
      <c r="J66" s="26" t="s">
        <v>22</v>
      </c>
      <c r="K66" s="26" t="s">
        <v>228</v>
      </c>
      <c r="L66" s="26" t="s">
        <v>229</v>
      </c>
      <c r="M66" s="26" t="s">
        <v>230</v>
      </c>
      <c r="N66" s="135">
        <v>45811</v>
      </c>
      <c r="O66" s="26" t="s">
        <v>269</v>
      </c>
      <c r="P66" s="26">
        <v>11</v>
      </c>
      <c r="Q66" s="139">
        <v>316.17</v>
      </c>
      <c r="R66" s="26" t="s">
        <v>232</v>
      </c>
      <c r="S66" s="26" t="s">
        <v>270</v>
      </c>
      <c r="T66" s="26" t="s">
        <v>234</v>
      </c>
    </row>
    <row r="67" spans="1:20" x14ac:dyDescent="0.2">
      <c r="A67" s="26" t="s">
        <v>188</v>
      </c>
      <c r="B67" s="135">
        <v>45811</v>
      </c>
      <c r="C67" s="26" t="s">
        <v>203</v>
      </c>
      <c r="D67" s="26" t="s">
        <v>204</v>
      </c>
      <c r="E67" s="26" t="s">
        <v>205</v>
      </c>
      <c r="F67" s="26" t="s">
        <v>206</v>
      </c>
      <c r="G67" s="26" t="s">
        <v>175</v>
      </c>
      <c r="H67" s="26" t="s">
        <v>207</v>
      </c>
      <c r="I67" s="26" t="s">
        <v>208</v>
      </c>
      <c r="J67" s="26" t="s">
        <v>22</v>
      </c>
      <c r="K67" s="26" t="s">
        <v>228</v>
      </c>
      <c r="L67" s="26" t="s">
        <v>229</v>
      </c>
      <c r="M67" s="26" t="s">
        <v>230</v>
      </c>
      <c r="N67" s="135">
        <v>45811</v>
      </c>
      <c r="O67" s="26" t="s">
        <v>269</v>
      </c>
      <c r="P67" s="26">
        <v>11</v>
      </c>
      <c r="Q67" s="139">
        <v>3.51</v>
      </c>
      <c r="R67" s="26" t="s">
        <v>237</v>
      </c>
      <c r="S67" s="26" t="s">
        <v>270</v>
      </c>
      <c r="T67" s="26" t="s">
        <v>234</v>
      </c>
    </row>
    <row r="68" spans="1:20" x14ac:dyDescent="0.2">
      <c r="Q68" s="137"/>
    </row>
    <row r="69" spans="1:20" x14ac:dyDescent="0.2">
      <c r="Q69" s="140">
        <f>SUM(Q19:Q68)</f>
        <v>7287.3700000000008</v>
      </c>
    </row>
    <row r="71" spans="1:20" x14ac:dyDescent="0.2">
      <c r="Q71" s="136">
        <f>Q15+Q69</f>
        <v>7914.35</v>
      </c>
    </row>
    <row r="72" spans="1:20" x14ac:dyDescent="0.2">
      <c r="Q72" s="136">
        <f>Q71-Travel!B78</f>
        <v>-405.97999999999956</v>
      </c>
    </row>
  </sheetData>
  <autoFilter ref="A18:T67" xr:uid="{4F47A140-4E9D-4AF4-966C-813E7DA725C1}">
    <sortState xmlns:xlrd2="http://schemas.microsoft.com/office/spreadsheetml/2017/richdata2" ref="A19:T67">
      <sortCondition ref="B19:B67"/>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3" t="s">
        <v>106</v>
      </c>
      <c r="B1" s="153"/>
      <c r="C1" s="153"/>
      <c r="D1" s="153"/>
      <c r="E1" s="153"/>
    </row>
    <row r="2" spans="1:6" ht="21" customHeight="1" x14ac:dyDescent="0.2">
      <c r="A2" s="3" t="s">
        <v>107</v>
      </c>
      <c r="B2" s="151" t="str">
        <f>'Summary and sign-off'!B2:F2</f>
        <v>Department of Prime Minister and Cabinet</v>
      </c>
      <c r="C2" s="151"/>
      <c r="D2" s="151"/>
      <c r="E2" s="151"/>
    </row>
    <row r="3" spans="1:6" ht="31.5" x14ac:dyDescent="0.2">
      <c r="A3" s="3" t="s">
        <v>108</v>
      </c>
      <c r="B3" s="151" t="str">
        <f>'Summary and sign-off'!B3:F3</f>
        <v>Katrina Casey</v>
      </c>
      <c r="C3" s="151"/>
      <c r="D3" s="151"/>
      <c r="E3" s="151"/>
    </row>
    <row r="4" spans="1:6" ht="21" customHeight="1" x14ac:dyDescent="0.2">
      <c r="A4" s="3" t="s">
        <v>109</v>
      </c>
      <c r="B4" s="151">
        <f>'Summary and sign-off'!B4:F4</f>
        <v>45474</v>
      </c>
      <c r="C4" s="151"/>
      <c r="D4" s="151"/>
      <c r="E4" s="151"/>
    </row>
    <row r="5" spans="1:6" ht="21" customHeight="1" x14ac:dyDescent="0.2">
      <c r="A5" s="3" t="s">
        <v>110</v>
      </c>
      <c r="B5" s="151">
        <f>'Summary and sign-off'!B5:F5</f>
        <v>45838</v>
      </c>
      <c r="C5" s="151"/>
      <c r="D5" s="151"/>
      <c r="E5" s="151"/>
    </row>
    <row r="6" spans="1:6" ht="21" customHeight="1" x14ac:dyDescent="0.2">
      <c r="A6" s="3" t="s">
        <v>111</v>
      </c>
      <c r="B6" s="146" t="s">
        <v>78</v>
      </c>
      <c r="C6" s="146"/>
      <c r="D6" s="146"/>
      <c r="E6" s="146"/>
    </row>
    <row r="7" spans="1:6" ht="21" customHeight="1" x14ac:dyDescent="0.2">
      <c r="A7" s="3" t="s">
        <v>52</v>
      </c>
      <c r="B7" s="146" t="s">
        <v>80</v>
      </c>
      <c r="C7" s="146"/>
      <c r="D7" s="146"/>
      <c r="E7" s="146"/>
    </row>
    <row r="8" spans="1:6" ht="35.25" customHeight="1" x14ac:dyDescent="0.25">
      <c r="A8" s="162" t="s">
        <v>135</v>
      </c>
      <c r="B8" s="162"/>
      <c r="C8" s="163"/>
      <c r="D8" s="163"/>
      <c r="E8" s="163"/>
      <c r="F8" s="27"/>
    </row>
    <row r="9" spans="1:6" ht="35.25" customHeight="1" x14ac:dyDescent="0.25">
      <c r="A9" s="160" t="s">
        <v>136</v>
      </c>
      <c r="B9" s="161"/>
      <c r="C9" s="161"/>
      <c r="D9" s="161"/>
      <c r="E9" s="161"/>
      <c r="F9" s="27"/>
    </row>
    <row r="10" spans="1:6" ht="27" customHeight="1" x14ac:dyDescent="0.2">
      <c r="A10" s="24" t="s">
        <v>137</v>
      </c>
      <c r="B10" s="24" t="s">
        <v>59</v>
      </c>
      <c r="C10" s="24" t="s">
        <v>138</v>
      </c>
      <c r="D10" s="24" t="s">
        <v>139</v>
      </c>
      <c r="E10" s="24" t="s">
        <v>119</v>
      </c>
      <c r="F10" s="20"/>
    </row>
    <row r="11" spans="1:6" s="2" customFormat="1" x14ac:dyDescent="0.2">
      <c r="A11" s="115" t="s">
        <v>169</v>
      </c>
      <c r="B11" s="116"/>
      <c r="C11" s="120"/>
      <c r="D11" s="120"/>
      <c r="E11" s="121"/>
    </row>
    <row r="12" spans="1:6" s="2" customFormat="1" x14ac:dyDescent="0.2">
      <c r="A12" s="115"/>
      <c r="B12" s="116"/>
      <c r="C12" s="120"/>
      <c r="D12" s="120"/>
      <c r="E12" s="121"/>
    </row>
    <row r="13" spans="1:6" s="2" customFormat="1" x14ac:dyDescent="0.2">
      <c r="A13" s="115"/>
      <c r="B13" s="116"/>
      <c r="C13" s="120"/>
      <c r="D13" s="120"/>
      <c r="E13" s="121"/>
    </row>
    <row r="14" spans="1:6" s="2" customFormat="1" x14ac:dyDescent="0.2">
      <c r="A14" s="115"/>
      <c r="B14" s="116"/>
      <c r="C14" s="120"/>
      <c r="D14" s="120"/>
      <c r="E14" s="121"/>
    </row>
    <row r="15" spans="1:6" s="2" customFormat="1" x14ac:dyDescent="0.2">
      <c r="A15" s="115"/>
      <c r="B15" s="116"/>
      <c r="C15" s="120"/>
      <c r="D15" s="120"/>
      <c r="E15" s="121"/>
    </row>
    <row r="16" spans="1:6" s="2" customFormat="1" x14ac:dyDescent="0.2">
      <c r="A16" s="115"/>
      <c r="B16" s="116"/>
      <c r="C16" s="120"/>
      <c r="D16" s="120"/>
      <c r="E16" s="121"/>
    </row>
    <row r="17" spans="1:6" s="2" customFormat="1" x14ac:dyDescent="0.2">
      <c r="A17" s="115"/>
      <c r="B17" s="116"/>
      <c r="C17" s="120"/>
      <c r="D17" s="120"/>
      <c r="E17" s="121"/>
    </row>
    <row r="18" spans="1:6" s="2" customFormat="1" x14ac:dyDescent="0.2">
      <c r="A18" s="115"/>
      <c r="B18" s="116"/>
      <c r="C18" s="120"/>
      <c r="D18" s="120"/>
      <c r="E18" s="121"/>
    </row>
    <row r="19" spans="1:6" s="2" customFormat="1" x14ac:dyDescent="0.2">
      <c r="A19" s="115"/>
      <c r="B19" s="116"/>
      <c r="C19" s="120"/>
      <c r="D19" s="120"/>
      <c r="E19" s="121"/>
    </row>
    <row r="20" spans="1:6" s="2" customFormat="1" x14ac:dyDescent="0.2">
      <c r="A20" s="115"/>
      <c r="B20" s="116"/>
      <c r="C20" s="120"/>
      <c r="D20" s="120"/>
      <c r="E20" s="121"/>
    </row>
    <row r="21" spans="1:6" s="2" customFormat="1" x14ac:dyDescent="0.2">
      <c r="A21" s="115"/>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t="11.25" hidden="1" customHeight="1" x14ac:dyDescent="0.2">
      <c r="A24" s="97"/>
      <c r="B24" s="94"/>
      <c r="C24" s="98"/>
      <c r="D24" s="98"/>
      <c r="E24" s="99"/>
    </row>
    <row r="25" spans="1:6" ht="34.5" customHeight="1" x14ac:dyDescent="0.2">
      <c r="A25" s="52" t="s">
        <v>140</v>
      </c>
      <c r="B25" s="61">
        <f>SUM(B11:B24)</f>
        <v>0</v>
      </c>
      <c r="C25" s="69" t="str">
        <f>IF(SUBTOTAL(3,B11:B24)=SUBTOTAL(103,B11:B24),'Summary and sign-off'!$A$48,'Summary and sign-off'!$A$49)</f>
        <v>Check - there are no hidden rows with data</v>
      </c>
      <c r="D25" s="152" t="str">
        <f>IF('Summary and sign-off'!F58='Summary and sign-off'!F54,'Summary and sign-off'!A51,'Summary and sign-off'!A50)</f>
        <v>Check - each entry provides sufficient information</v>
      </c>
      <c r="E25" s="152"/>
      <c r="F25" s="2"/>
    </row>
    <row r="26" spans="1:6" x14ac:dyDescent="0.2">
      <c r="A26" s="18"/>
      <c r="B26" s="17"/>
      <c r="C26" s="17"/>
      <c r="D26" s="17"/>
      <c r="E26" s="17"/>
    </row>
    <row r="27" spans="1:6" x14ac:dyDescent="0.2">
      <c r="A27" s="18" t="s">
        <v>70</v>
      </c>
      <c r="B27" s="19"/>
      <c r="C27" s="17"/>
      <c r="D27" s="17"/>
      <c r="E27" s="17"/>
    </row>
    <row r="28" spans="1:6" ht="12.75" customHeight="1" x14ac:dyDescent="0.2">
      <c r="A28" s="20" t="s">
        <v>141</v>
      </c>
      <c r="B28" s="20"/>
      <c r="C28" s="20"/>
      <c r="D28" s="20"/>
      <c r="E28" s="20"/>
    </row>
    <row r="29" spans="1:6" x14ac:dyDescent="0.2">
      <c r="A29" s="20" t="s">
        <v>142</v>
      </c>
      <c r="B29" s="20"/>
      <c r="C29" s="28"/>
      <c r="D29" s="28"/>
      <c r="E29" s="28"/>
    </row>
    <row r="30" spans="1:6" x14ac:dyDescent="0.2">
      <c r="A30" s="20" t="s">
        <v>76</v>
      </c>
      <c r="B30" s="19"/>
      <c r="C30" s="17"/>
      <c r="D30" s="17"/>
      <c r="E30" s="17"/>
      <c r="F30" s="17"/>
    </row>
    <row r="31" spans="1:6" x14ac:dyDescent="0.2">
      <c r="A31" s="20" t="s">
        <v>143</v>
      </c>
      <c r="B31" s="20"/>
      <c r="C31" s="28"/>
      <c r="D31" s="28"/>
      <c r="E31" s="28"/>
    </row>
    <row r="32" spans="1:6" ht="12.75" customHeight="1" x14ac:dyDescent="0.2">
      <c r="A32" s="20" t="s">
        <v>144</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7" sqref="C1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3" t="s">
        <v>106</v>
      </c>
      <c r="B1" s="153"/>
      <c r="C1" s="153"/>
      <c r="D1" s="153"/>
      <c r="E1" s="153"/>
    </row>
    <row r="2" spans="1:6" ht="21" customHeight="1" x14ac:dyDescent="0.2">
      <c r="A2" s="3" t="s">
        <v>107</v>
      </c>
      <c r="B2" s="151" t="str">
        <f>'Summary and sign-off'!B2:F2</f>
        <v>Department of Prime Minister and Cabinet</v>
      </c>
      <c r="C2" s="151"/>
      <c r="D2" s="151"/>
      <c r="E2" s="151"/>
    </row>
    <row r="3" spans="1:6" ht="31.5" x14ac:dyDescent="0.2">
      <c r="A3" s="3" t="s">
        <v>145</v>
      </c>
      <c r="B3" s="151" t="str">
        <f>'Summary and sign-off'!B3:F3</f>
        <v>Katrina Casey</v>
      </c>
      <c r="C3" s="151"/>
      <c r="D3" s="151"/>
      <c r="E3" s="151"/>
    </row>
    <row r="4" spans="1:6" ht="21" customHeight="1" x14ac:dyDescent="0.2">
      <c r="A4" s="3" t="s">
        <v>109</v>
      </c>
      <c r="B4" s="151">
        <f>'Summary and sign-off'!B4:F4</f>
        <v>45474</v>
      </c>
      <c r="C4" s="151"/>
      <c r="D4" s="151"/>
      <c r="E4" s="151"/>
    </row>
    <row r="5" spans="1:6" ht="21" customHeight="1" x14ac:dyDescent="0.2">
      <c r="A5" s="3" t="s">
        <v>110</v>
      </c>
      <c r="B5" s="151">
        <f>'Summary and sign-off'!B5:F5</f>
        <v>45838</v>
      </c>
      <c r="C5" s="151"/>
      <c r="D5" s="151"/>
      <c r="E5" s="151"/>
    </row>
    <row r="6" spans="1:6" ht="21" customHeight="1" x14ac:dyDescent="0.2">
      <c r="A6" s="3" t="s">
        <v>111</v>
      </c>
      <c r="B6" s="146" t="s">
        <v>78</v>
      </c>
      <c r="C6" s="146"/>
      <c r="D6" s="146"/>
      <c r="E6" s="146"/>
      <c r="F6" s="23"/>
    </row>
    <row r="7" spans="1:6" ht="21" customHeight="1" x14ac:dyDescent="0.2">
      <c r="A7" s="3" t="s">
        <v>52</v>
      </c>
      <c r="B7" s="146" t="s">
        <v>80</v>
      </c>
      <c r="C7" s="146"/>
      <c r="D7" s="146"/>
      <c r="E7" s="146"/>
      <c r="F7" s="23"/>
    </row>
    <row r="8" spans="1:6" ht="35.25" customHeight="1" x14ac:dyDescent="0.2">
      <c r="A8" s="156" t="s">
        <v>146</v>
      </c>
      <c r="B8" s="156"/>
      <c r="C8" s="163"/>
      <c r="D8" s="163"/>
      <c r="E8" s="163"/>
    </row>
    <row r="9" spans="1:6" ht="35.25" customHeight="1" x14ac:dyDescent="0.2">
      <c r="A9" s="164" t="s">
        <v>147</v>
      </c>
      <c r="B9" s="165"/>
      <c r="C9" s="165"/>
      <c r="D9" s="165"/>
      <c r="E9" s="165"/>
    </row>
    <row r="10" spans="1:6" ht="27" customHeight="1" x14ac:dyDescent="0.2">
      <c r="A10" s="24" t="s">
        <v>115</v>
      </c>
      <c r="B10" s="24" t="s">
        <v>59</v>
      </c>
      <c r="C10" s="24" t="s">
        <v>148</v>
      </c>
      <c r="D10" s="24" t="s">
        <v>149</v>
      </c>
      <c r="E10" s="24" t="s">
        <v>119</v>
      </c>
      <c r="F10" s="20"/>
    </row>
    <row r="11" spans="1:6" s="2" customFormat="1" hidden="1" x14ac:dyDescent="0.2">
      <c r="A11" s="97"/>
      <c r="B11" s="94"/>
      <c r="C11" s="98"/>
      <c r="D11" s="98"/>
      <c r="E11" s="99"/>
    </row>
    <row r="12" spans="1:6" s="2" customFormat="1" x14ac:dyDescent="0.2">
      <c r="A12" s="115" t="s">
        <v>189</v>
      </c>
      <c r="B12" s="116">
        <v>564</v>
      </c>
      <c r="C12" s="120" t="s">
        <v>190</v>
      </c>
      <c r="D12" s="120" t="s">
        <v>191</v>
      </c>
      <c r="E12" s="121" t="s">
        <v>192</v>
      </c>
    </row>
    <row r="13" spans="1:6" s="2" customFormat="1" x14ac:dyDescent="0.2">
      <c r="A13" s="115"/>
      <c r="B13" s="116"/>
      <c r="C13" s="120"/>
      <c r="D13" s="120"/>
      <c r="E13" s="121"/>
    </row>
    <row r="14" spans="1:6" s="2" customFormat="1" x14ac:dyDescent="0.2">
      <c r="A14" s="115"/>
      <c r="B14" s="116"/>
      <c r="C14" s="120"/>
      <c r="D14" s="120"/>
      <c r="E14" s="121"/>
    </row>
    <row r="15" spans="1:6" s="2" customFormat="1" x14ac:dyDescent="0.2">
      <c r="A15" s="115"/>
      <c r="B15" s="116"/>
      <c r="C15" s="120"/>
      <c r="D15" s="120"/>
      <c r="E15" s="121"/>
    </row>
    <row r="16" spans="1:6" s="2" customFormat="1" x14ac:dyDescent="0.2">
      <c r="A16" s="115"/>
      <c r="B16" s="116"/>
      <c r="C16" s="120"/>
      <c r="D16" s="120"/>
      <c r="E16" s="121"/>
    </row>
    <row r="17" spans="1:6" s="2" customFormat="1" x14ac:dyDescent="0.2">
      <c r="A17" s="115"/>
      <c r="B17" s="116"/>
      <c r="C17" s="120"/>
      <c r="D17" s="120"/>
      <c r="E17" s="121"/>
    </row>
    <row r="18" spans="1:6" s="2" customFormat="1" x14ac:dyDescent="0.2">
      <c r="A18" s="115"/>
      <c r="B18" s="116"/>
      <c r="C18" s="120"/>
      <c r="D18" s="120"/>
      <c r="E18" s="121"/>
    </row>
    <row r="19" spans="1:6" s="2" customFormat="1" x14ac:dyDescent="0.2">
      <c r="A19" s="115"/>
      <c r="B19" s="116"/>
      <c r="C19" s="120"/>
      <c r="D19" s="120"/>
      <c r="E19" s="121"/>
    </row>
    <row r="20" spans="1:6" s="2" customFormat="1" x14ac:dyDescent="0.2">
      <c r="A20" s="115"/>
      <c r="B20" s="116"/>
      <c r="C20" s="120"/>
      <c r="D20" s="120"/>
      <c r="E20" s="121"/>
    </row>
    <row r="21" spans="1:6" s="2" customFormat="1" x14ac:dyDescent="0.2">
      <c r="A21" s="115"/>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idden="1" x14ac:dyDescent="0.2">
      <c r="A24" s="97"/>
      <c r="B24" s="94"/>
      <c r="C24" s="98"/>
      <c r="D24" s="98"/>
      <c r="E24" s="99"/>
    </row>
    <row r="25" spans="1:6" ht="34.5" customHeight="1" x14ac:dyDescent="0.2">
      <c r="A25" s="52" t="s">
        <v>150</v>
      </c>
      <c r="B25" s="61">
        <f>SUM(B11:B24)</f>
        <v>564</v>
      </c>
      <c r="C25" s="69" t="str">
        <f>IF(SUBTOTAL(3,B11:B24)=SUBTOTAL(103,B11:B24),'Summary and sign-off'!$A$48,'Summary and sign-off'!$A$49)</f>
        <v>Check - there are no hidden rows with data</v>
      </c>
      <c r="D25" s="152" t="str">
        <f>IF('Summary and sign-off'!F59='Summary and sign-off'!F54,'Summary and sign-off'!A51,'Summary and sign-off'!A50)</f>
        <v>Check - each entry provides sufficient information</v>
      </c>
      <c r="E25" s="152"/>
    </row>
    <row r="26" spans="1:6" ht="14.1" customHeight="1" x14ac:dyDescent="0.2">
      <c r="B26" s="17"/>
      <c r="C26" s="17"/>
      <c r="D26" s="17"/>
      <c r="E26" s="17"/>
    </row>
    <row r="27" spans="1:6" x14ac:dyDescent="0.2">
      <c r="A27" s="18" t="s">
        <v>151</v>
      </c>
      <c r="B27" s="17"/>
      <c r="C27" s="17"/>
      <c r="D27" s="17"/>
      <c r="E27" s="17"/>
    </row>
    <row r="28" spans="1:6" ht="12.6" customHeight="1" x14ac:dyDescent="0.2">
      <c r="A28" s="20" t="s">
        <v>129</v>
      </c>
      <c r="B28" s="17"/>
      <c r="C28" s="17"/>
      <c r="D28" s="17"/>
      <c r="E28" s="17"/>
    </row>
    <row r="29" spans="1:6" x14ac:dyDescent="0.2">
      <c r="A29" s="20" t="s">
        <v>76</v>
      </c>
      <c r="B29" s="19"/>
      <c r="C29" s="17"/>
      <c r="D29" s="17"/>
      <c r="E29" s="17"/>
      <c r="F29" s="17"/>
    </row>
    <row r="30" spans="1:6" x14ac:dyDescent="0.2">
      <c r="A30" s="20" t="s">
        <v>143</v>
      </c>
      <c r="C30" s="17"/>
      <c r="D30" s="17"/>
      <c r="E30" s="17"/>
      <c r="F30" s="17"/>
    </row>
    <row r="31" spans="1:6" ht="12.75" customHeight="1" x14ac:dyDescent="0.2">
      <c r="A31" s="20" t="s">
        <v>144</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3" t="s">
        <v>152</v>
      </c>
      <c r="B1" s="153"/>
      <c r="C1" s="153"/>
      <c r="D1" s="153"/>
      <c r="E1" s="153"/>
      <c r="F1" s="153"/>
    </row>
    <row r="2" spans="1:6" ht="21" customHeight="1" x14ac:dyDescent="0.2">
      <c r="A2" s="3" t="s">
        <v>107</v>
      </c>
      <c r="B2" s="151" t="str">
        <f>'Summary and sign-off'!B2:F2</f>
        <v>Department of Prime Minister and Cabinet</v>
      </c>
      <c r="C2" s="151"/>
      <c r="D2" s="151"/>
      <c r="E2" s="151"/>
      <c r="F2" s="151"/>
    </row>
    <row r="3" spans="1:6" ht="31.5" x14ac:dyDescent="0.2">
      <c r="A3" s="3" t="s">
        <v>108</v>
      </c>
      <c r="B3" s="151" t="str">
        <f>'Summary and sign-off'!B3:F3</f>
        <v>Katrina Casey</v>
      </c>
      <c r="C3" s="151"/>
      <c r="D3" s="151"/>
      <c r="E3" s="151"/>
      <c r="F3" s="151"/>
    </row>
    <row r="4" spans="1:6" ht="21" customHeight="1" x14ac:dyDescent="0.2">
      <c r="A4" s="3" t="s">
        <v>109</v>
      </c>
      <c r="B4" s="151">
        <f>'Summary and sign-off'!B4:F4</f>
        <v>45474</v>
      </c>
      <c r="C4" s="151"/>
      <c r="D4" s="151"/>
      <c r="E4" s="151"/>
      <c r="F4" s="151"/>
    </row>
    <row r="5" spans="1:6" ht="21" customHeight="1" x14ac:dyDescent="0.2">
      <c r="A5" s="3" t="s">
        <v>110</v>
      </c>
      <c r="B5" s="151">
        <f>'Summary and sign-off'!B5:F5</f>
        <v>45838</v>
      </c>
      <c r="C5" s="151"/>
      <c r="D5" s="151"/>
      <c r="E5" s="151"/>
      <c r="F5" s="151"/>
    </row>
    <row r="6" spans="1:6" ht="21" customHeight="1" x14ac:dyDescent="0.2">
      <c r="A6" s="3" t="s">
        <v>153</v>
      </c>
      <c r="B6" s="146" t="s">
        <v>78</v>
      </c>
      <c r="C6" s="146"/>
      <c r="D6" s="146"/>
      <c r="E6" s="146"/>
      <c r="F6" s="146"/>
    </row>
    <row r="7" spans="1:6" ht="21" customHeight="1" x14ac:dyDescent="0.2">
      <c r="A7" s="3" t="s">
        <v>52</v>
      </c>
      <c r="B7" s="146" t="s">
        <v>80</v>
      </c>
      <c r="C7" s="146"/>
      <c r="D7" s="146"/>
      <c r="E7" s="146"/>
      <c r="F7" s="146"/>
    </row>
    <row r="8" spans="1:6" ht="36" customHeight="1" x14ac:dyDescent="0.2">
      <c r="A8" s="156" t="s">
        <v>154</v>
      </c>
      <c r="B8" s="156"/>
      <c r="C8" s="156"/>
      <c r="D8" s="156"/>
      <c r="E8" s="156"/>
      <c r="F8" s="156"/>
    </row>
    <row r="9" spans="1:6" ht="36" customHeight="1" x14ac:dyDescent="0.2">
      <c r="A9" s="164" t="s">
        <v>155</v>
      </c>
      <c r="B9" s="165"/>
      <c r="C9" s="165"/>
      <c r="D9" s="165"/>
      <c r="E9" s="165"/>
      <c r="F9" s="165"/>
    </row>
    <row r="10" spans="1:6" ht="39" customHeight="1" x14ac:dyDescent="0.2">
      <c r="A10" s="24" t="s">
        <v>115</v>
      </c>
      <c r="B10" s="110" t="s">
        <v>156</v>
      </c>
      <c r="C10" s="110" t="s">
        <v>157</v>
      </c>
      <c r="D10" s="110" t="s">
        <v>158</v>
      </c>
      <c r="E10" s="110" t="s">
        <v>159</v>
      </c>
      <c r="F10" s="110" t="s">
        <v>160</v>
      </c>
    </row>
    <row r="11" spans="1:6" s="2" customFormat="1" ht="63.75" x14ac:dyDescent="0.2">
      <c r="A11" s="115">
        <v>45820</v>
      </c>
      <c r="B11" s="120" t="s">
        <v>298</v>
      </c>
      <c r="C11" s="123" t="s">
        <v>93</v>
      </c>
      <c r="D11" s="120" t="s">
        <v>299</v>
      </c>
      <c r="E11" s="124" t="s">
        <v>88</v>
      </c>
      <c r="F11" s="144" t="s">
        <v>300</v>
      </c>
    </row>
    <row r="12" spans="1:6" s="2" customFormat="1" ht="51" x14ac:dyDescent="0.2">
      <c r="A12" s="115">
        <v>45820</v>
      </c>
      <c r="B12" s="122" t="s">
        <v>301</v>
      </c>
      <c r="C12" s="123" t="s">
        <v>93</v>
      </c>
      <c r="D12" s="122" t="s">
        <v>302</v>
      </c>
      <c r="E12" s="124" t="s">
        <v>88</v>
      </c>
      <c r="F12" s="143" t="s">
        <v>303</v>
      </c>
    </row>
    <row r="13" spans="1:6" s="2" customFormat="1" ht="51" x14ac:dyDescent="0.2">
      <c r="A13" s="115"/>
      <c r="B13" s="122"/>
      <c r="C13" s="123"/>
      <c r="D13" s="122"/>
      <c r="E13" s="124"/>
      <c r="F13" s="125" t="s">
        <v>304</v>
      </c>
    </row>
    <row r="14" spans="1:6" s="2" customFormat="1" x14ac:dyDescent="0.2">
      <c r="A14" s="115"/>
      <c r="B14" s="122"/>
      <c r="C14" s="123"/>
      <c r="D14" s="122"/>
      <c r="E14" s="124"/>
      <c r="F14" s="125"/>
    </row>
    <row r="15" spans="1:6" s="2" customFormat="1" x14ac:dyDescent="0.2">
      <c r="A15" s="115"/>
      <c r="B15" s="122"/>
      <c r="C15" s="123"/>
      <c r="D15" s="122"/>
      <c r="E15" s="124"/>
      <c r="F15" s="125"/>
    </row>
    <row r="16" spans="1:6" s="2" customFormat="1" x14ac:dyDescent="0.2">
      <c r="A16" s="115"/>
      <c r="B16" s="122"/>
      <c r="C16" s="123"/>
      <c r="D16" s="122"/>
      <c r="E16" s="124"/>
      <c r="F16" s="125"/>
    </row>
    <row r="17" spans="1:7" s="2" customFormat="1" x14ac:dyDescent="0.2">
      <c r="A17" s="115"/>
      <c r="B17" s="122"/>
      <c r="C17" s="123"/>
      <c r="D17" s="122"/>
      <c r="E17" s="124"/>
      <c r="F17" s="125"/>
    </row>
    <row r="18" spans="1:7" s="2" customFormat="1" x14ac:dyDescent="0.2">
      <c r="A18" s="115"/>
      <c r="B18" s="122"/>
      <c r="C18" s="123"/>
      <c r="D18" s="122"/>
      <c r="E18" s="124"/>
      <c r="F18" s="125"/>
    </row>
    <row r="19" spans="1:7" s="2" customFormat="1" x14ac:dyDescent="0.2">
      <c r="A19" s="115"/>
      <c r="B19" s="122"/>
      <c r="C19" s="123"/>
      <c r="D19" s="122"/>
      <c r="E19" s="124"/>
      <c r="F19" s="125"/>
    </row>
    <row r="20" spans="1:7" s="2" customFormat="1" x14ac:dyDescent="0.2">
      <c r="A20" s="115"/>
      <c r="B20" s="122"/>
      <c r="C20" s="123"/>
      <c r="D20" s="122"/>
      <c r="E20" s="124"/>
      <c r="F20" s="125"/>
    </row>
    <row r="21" spans="1:7" s="2" customFormat="1" x14ac:dyDescent="0.2">
      <c r="A21" s="115"/>
      <c r="B21" s="122"/>
      <c r="C21" s="123"/>
      <c r="D21" s="122"/>
      <c r="E21" s="124"/>
      <c r="F21" s="125"/>
    </row>
    <row r="22" spans="1:7" s="2" customFormat="1" x14ac:dyDescent="0.2">
      <c r="A22" s="115"/>
      <c r="B22" s="122"/>
      <c r="C22" s="123"/>
      <c r="D22" s="122"/>
      <c r="E22" s="124"/>
      <c r="F22" s="125"/>
    </row>
    <row r="23" spans="1:7" s="2" customFormat="1" x14ac:dyDescent="0.2">
      <c r="A23" s="115"/>
      <c r="B23" s="122"/>
      <c r="C23" s="123"/>
      <c r="D23" s="122"/>
      <c r="E23" s="124"/>
      <c r="F23" s="125"/>
    </row>
    <row r="24" spans="1:7" s="2" customFormat="1" hidden="1" x14ac:dyDescent="0.2">
      <c r="A24" s="93"/>
      <c r="B24" s="98"/>
      <c r="C24" s="100"/>
      <c r="D24" s="98"/>
      <c r="E24" s="101"/>
      <c r="F24" s="99"/>
    </row>
    <row r="25" spans="1:7" ht="34.5" customHeight="1" x14ac:dyDescent="0.2">
      <c r="A25" s="111" t="s">
        <v>161</v>
      </c>
      <c r="B25" s="112" t="s">
        <v>162</v>
      </c>
      <c r="C25" s="113">
        <f>C26+C27</f>
        <v>2</v>
      </c>
      <c r="D25" s="114" t="str">
        <f>IF(SUBTOTAL(3,C11:C24)=SUBTOTAL(103,C11:C24),'Summary and sign-off'!$A$48,'Summary and sign-off'!$A$49)</f>
        <v>Check - there are no hidden rows with data</v>
      </c>
      <c r="E25" s="152" t="str">
        <f>IF('Summary and sign-off'!F60='Summary and sign-off'!F54,'Summary and sign-off'!A52,'Summary and sign-off'!A50)</f>
        <v>Check - each entry provides sufficient information</v>
      </c>
      <c r="F25" s="152"/>
      <c r="G25" s="2"/>
    </row>
    <row r="26" spans="1:7" ht="25.5" customHeight="1" x14ac:dyDescent="0.25">
      <c r="A26" s="53"/>
      <c r="B26" s="54" t="s">
        <v>93</v>
      </c>
      <c r="C26" s="55">
        <f>COUNTIF(C11:C24,'Summary and sign-off'!A45)</f>
        <v>2</v>
      </c>
      <c r="D26" s="14"/>
      <c r="E26" s="15"/>
      <c r="F26" s="16"/>
    </row>
    <row r="27" spans="1:7" ht="25.5" customHeight="1" x14ac:dyDescent="0.25">
      <c r="A27" s="53"/>
      <c r="B27" s="54" t="s">
        <v>94</v>
      </c>
      <c r="C27" s="55">
        <f>COUNTIF(C11:C24,'Summary and sign-off'!A46)</f>
        <v>0</v>
      </c>
      <c r="D27" s="14"/>
      <c r="E27" s="15"/>
      <c r="F27" s="16"/>
    </row>
    <row r="28" spans="1:7" x14ac:dyDescent="0.2">
      <c r="A28" s="17"/>
      <c r="B28" s="18"/>
      <c r="C28" s="17"/>
      <c r="D28" s="19"/>
      <c r="E28" s="19"/>
      <c r="F28" s="17"/>
    </row>
    <row r="29" spans="1:7" x14ac:dyDescent="0.2">
      <c r="A29" s="18" t="s">
        <v>151</v>
      </c>
      <c r="B29" s="18"/>
      <c r="C29" s="18"/>
      <c r="D29" s="18"/>
      <c r="E29" s="18"/>
      <c r="F29" s="18"/>
    </row>
    <row r="30" spans="1:7" ht="12.6" customHeight="1" x14ac:dyDescent="0.2">
      <c r="A30" s="20" t="s">
        <v>129</v>
      </c>
      <c r="B30" s="17"/>
      <c r="C30" s="17"/>
      <c r="D30" s="17"/>
      <c r="E30" s="17"/>
    </row>
    <row r="31" spans="1:7" x14ac:dyDescent="0.2">
      <c r="A31" s="20" t="s">
        <v>76</v>
      </c>
      <c r="B31" s="19"/>
      <c r="C31" s="17"/>
      <c r="D31" s="17"/>
      <c r="E31" s="17"/>
      <c r="F31" s="17"/>
    </row>
    <row r="32" spans="1:7" x14ac:dyDescent="0.2">
      <c r="A32" s="20" t="s">
        <v>163</v>
      </c>
      <c r="B32" s="21"/>
      <c r="C32" s="21"/>
      <c r="D32" s="21"/>
      <c r="E32" s="21"/>
      <c r="F32" s="21"/>
    </row>
    <row r="33" spans="1:6" ht="12.75" customHeight="1" x14ac:dyDescent="0.2">
      <c r="A33" s="20" t="s">
        <v>164</v>
      </c>
      <c r="B33" s="17"/>
      <c r="C33" s="17"/>
      <c r="D33" s="17"/>
      <c r="E33" s="17"/>
      <c r="F33" s="17"/>
    </row>
    <row r="34" spans="1:6" ht="12.95" customHeight="1" x14ac:dyDescent="0.2">
      <c r="A34" s="20" t="s">
        <v>165</v>
      </c>
      <c r="B34" s="17"/>
      <c r="C34" s="17"/>
      <c r="D34" s="17"/>
      <c r="E34" s="17"/>
      <c r="F34" s="17"/>
    </row>
    <row r="35" spans="1:6" x14ac:dyDescent="0.2">
      <c r="A35" s="20" t="s">
        <v>166</v>
      </c>
      <c r="C35" s="17"/>
      <c r="D35" s="17"/>
      <c r="E35" s="17"/>
      <c r="F35" s="17"/>
    </row>
    <row r="36" spans="1:6" ht="12.75" customHeight="1" x14ac:dyDescent="0.2">
      <c r="A36" s="20" t="s">
        <v>144</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TKMNZ-871057456-822943</_dlc_DocId>
    <_dlc_DocIdUrl xmlns="12165527-d881-4234-97f9-ee139a3f0c31">
      <Url>https://sscnz.sharepoint.com/sites/sscdms/66262/_layouts/15/DocIdRedir.aspx?ID=TKMNZ-871057456-822943</Url>
      <Description>TKMNZ-871057456-822943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Guidance for agencies</vt:lpstr>
      <vt:lpstr>Summary and sign-off</vt:lpstr>
      <vt:lpstr>Travel</vt:lpstr>
      <vt:lpstr>GL Charges</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Gill Lockhart [DPMC]</cp:lastModifiedBy>
  <cp:revision/>
  <dcterms:created xsi:type="dcterms:W3CDTF">2010-10-17T20:59:02Z</dcterms:created>
  <dcterms:modified xsi:type="dcterms:W3CDTF">2025-07-21T23:25:56Z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ies>
</file>